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35" activeTab="0"/>
  </bookViews>
  <sheets>
    <sheet name="Форма № 2-ИП ВВ" sheetId="1" r:id="rId1"/>
  </sheets>
  <definedNames/>
  <calcPr fullCalcOnLoad="1"/>
</workbook>
</file>

<file path=xl/sharedStrings.xml><?xml version="1.0" encoding="utf-8"?>
<sst xmlns="http://schemas.openxmlformats.org/spreadsheetml/2006/main" count="2183" uniqueCount="1006">
  <si>
    <t>Утверждаю</t>
  </si>
  <si>
    <t>Руководитель</t>
  </si>
  <si>
    <t>М.П.</t>
  </si>
  <si>
    <t>Форма № 2-ИП ВВ</t>
  </si>
  <si>
    <t>регулируемой организации</t>
  </si>
  <si>
    <t xml:space="preserve">___________ </t>
  </si>
  <si>
    <t>_______________ ФИО</t>
  </si>
  <si>
    <t>Перечень мероприятий инвестиционной программы</t>
  </si>
  <si>
    <t>____________________________________________________</t>
  </si>
  <si>
    <t>(наименование регулируемой организации)</t>
  </si>
  <si>
    <t>в сфере водоснабжения и водоотведения на _____________ годы</t>
  </si>
  <si>
    <t>№
п/п</t>
  </si>
  <si>
    <t xml:space="preserve">Наименование
мероприятий    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</si>
  <si>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</si>
  <si>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</si>
  <si>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</si>
  <si>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Экономический эффект реализации мероприятия</t>
  </si>
  <si>
    <t>Год начала реализации мероприятия</t>
  </si>
  <si>
    <t>Год окончания реализации мероприятия</t>
  </si>
  <si>
    <r>
      <t>Расходы на реализацию мероприятий в ценах 2017 года, тыс. руб.</t>
    </r>
    <r>
      <rPr>
        <sz val="9"/>
        <color indexed="10"/>
        <rFont val="Times New Roman"/>
        <family val="1"/>
      </rPr>
      <t>(с НДС)</t>
    </r>
  </si>
  <si>
    <t>замечания по смете</t>
  </si>
  <si>
    <t>Наличие сметы</t>
  </si>
  <si>
    <t>Износ</t>
  </si>
  <si>
    <t>Наименование</t>
  </si>
  <si>
    <t>Ед.
изм.</t>
  </si>
  <si>
    <t>Значение показателя</t>
  </si>
  <si>
    <t>Всего</t>
  </si>
  <si>
    <t>в т.ч. по годам</t>
  </si>
  <si>
    <t>фактический, %</t>
  </si>
  <si>
    <t>плановый,%</t>
  </si>
  <si>
    <t>показателя</t>
  </si>
  <si>
    <t>до</t>
  </si>
  <si>
    <t>после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</si>
  <si>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</si>
  <si>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</si>
  <si>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</si>
  <si>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</si>
  <si>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</si>
  <si>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</si>
  <si>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</si>
  <si>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</si>
  <si>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</si>
  <si>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</si>
  <si>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</si>
  <si>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</si>
  <si>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</si>
  <si>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</si>
  <si>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</si>
  <si>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</si>
  <si>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</si>
  <si>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</si>
  <si>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</si>
  <si>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</si>
  <si>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</si>
  <si>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</si>
  <si>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</si>
  <si>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</si>
  <si>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</si>
  <si>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</si>
  <si>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</si>
  <si>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</si>
  <si>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</si>
  <si>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</si>
  <si>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(мощность, протяженность, диаметр,производительность и т.п.)</t>
  </si>
  <si>
    <t>реализации</t>
  </si>
  <si>
    <t>мероприятия</t>
  </si>
  <si>
    <t>ВСЕГО по программе</t>
  </si>
  <si>
    <t>Итого в сфере водоснабжения</t>
  </si>
  <si>
    <t>Итого в сфере водоотведения (транспортировка)</t>
  </si>
  <si>
    <t>Итого в сфере водоотведения (очистка стоков)</t>
  </si>
  <si>
    <t>Мероприятия в сфере водоснабжения</t>
  </si>
  <si>
    <t>Группа 1. Строительство, реконструкция или модернизация объектов централизованных систем водоснабжения в целях подключения объектов капитального строительства (ОКС) абонентов:</t>
  </si>
  <si>
    <t>1.1. Строительство новых сетей водоснабжения в целях подключения ОКС абонентов</t>
  </si>
  <si>
    <t>1.1.1</t>
  </si>
  <si>
    <t>1.1.2</t>
  </si>
  <si>
    <t>1.2. Строительство иных объектов централизованных систем водоснабжения, за исключением сетей водоснабжения</t>
  </si>
  <si>
    <t>1.2.1</t>
  </si>
  <si>
    <t>1.2.2</t>
  </si>
  <si>
    <t>1.2.3</t>
  </si>
  <si>
    <t>1.3. Увеличение пропускной способности существующих сетей водоснабжения в целях подключения ОКС абонентов</t>
  </si>
  <si>
    <t>1.3.1</t>
  </si>
  <si>
    <t>1.3.2</t>
  </si>
  <si>
    <t xml:space="preserve">1.4. Увеличение мощности и производительности существующих объектов централизованных систем водоснабжения, за исключением сетей водоснабжения </t>
  </si>
  <si>
    <t>Приложение I - 8</t>
  </si>
  <si>
    <t>1.4.1</t>
  </si>
  <si>
    <t>Проектирование и строительство ПНС на ул.Советская</t>
  </si>
  <si>
    <t xml:space="preserve">заниженное давление в летний период при увеличенном расходе воды на полив </t>
  </si>
  <si>
    <t>г.Димитровград ул.Советская</t>
  </si>
  <si>
    <t>шт</t>
  </si>
  <si>
    <t>01.04.2021</t>
  </si>
  <si>
    <t>01.08.2021</t>
  </si>
  <si>
    <t>3500</t>
  </si>
  <si>
    <t>1.4.2</t>
  </si>
  <si>
    <t>Всего по группе 1.</t>
  </si>
  <si>
    <t>Группа 2. Строительство новых объектов централизованных систем водоснабжения, не связанных с подключением новых ОКС абонентов</t>
  </si>
  <si>
    <t xml:space="preserve">2.1. Строительство новых сетей водоснабжения </t>
  </si>
  <si>
    <t>2.1.1.</t>
  </si>
  <si>
    <t>2.2. Строительство иных объектов централизованных систем водоснабжения, за исключением сетей водоснабжения</t>
  </si>
  <si>
    <t>смета 02-01</t>
  </si>
  <si>
    <t>2.2.1.</t>
  </si>
  <si>
    <t>Бурение скважины на водозаборе</t>
  </si>
  <si>
    <t>пескует резервная скважина</t>
  </si>
  <si>
    <t>Водозабор п.Дачный</t>
  </si>
  <si>
    <t>скважина</t>
  </si>
  <si>
    <t>05.2018</t>
  </si>
  <si>
    <t>10.2018</t>
  </si>
  <si>
    <t>2332,76</t>
  </si>
  <si>
    <t>исправлено, смета приложена</t>
  </si>
  <si>
    <t>сумма в сводном расчете 1 663 147,79тыс.руб.(ошибка), В сводном расчете неверно указаны  суммы смет, расчет распечатан не в полном объеме</t>
  </si>
  <si>
    <t>смета 02-02-02 и 02-02-01</t>
  </si>
  <si>
    <t>2.2.2.</t>
  </si>
  <si>
    <t xml:space="preserve">Внедрение системы обеззараживания питьевой воды  на водозаборе п.Дачный  </t>
  </si>
  <si>
    <t>обеспечения населения п.Дачный питьевой водой гарантированного качества</t>
  </si>
  <si>
    <t>установка УФО</t>
  </si>
  <si>
    <t>04.2018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</si>
  <si>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</si>
  <si>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</t>
  </si>
  <si>
    <t>3.1. Реконструкция или модернизация существующих сетей водоснабжения</t>
  </si>
  <si>
    <t>В пояснительной записке описано, что смета только на пайку труб 99,45 тыс.руб. без НДС остальные работы и закупка материалов хозспособ</t>
  </si>
  <si>
    <t>в смете стоимость 99,45, что существенного меньше, чем в ип</t>
  </si>
  <si>
    <t>смета 01-01</t>
  </si>
  <si>
    <t>3.1.1</t>
  </si>
  <si>
    <t>Прокладка  водопроводных сетей Д 500 мм из полиэтиленовых труб по ул.Прониной  протяженностью 239 м</t>
  </si>
  <si>
    <t>физический износ, обеспечение бесперебойного водоснабжения</t>
  </si>
  <si>
    <t>г.Димитровгоад р-н ул.Прониной</t>
  </si>
  <si>
    <t>протяженность</t>
  </si>
  <si>
    <t>м</t>
  </si>
  <si>
    <t>01.07.2017</t>
  </si>
  <si>
    <t>31.08.2017</t>
  </si>
  <si>
    <t>В описательной части d315 это обозначение стальной трубы, которую меняем (по наружному диаметру), обозначение ПЭ труб 300</t>
  </si>
  <si>
    <t>в сводном расчете итог вначале документа и в конце-разный, в описательной части Ип стоит замена на d 315, в табличном варианте ИП и смете-d300, наименование мероприятия в смете отличается от ИП</t>
  </si>
  <si>
    <t>смета 01-02</t>
  </si>
  <si>
    <t>3.1.2</t>
  </si>
  <si>
    <t>Бестраншейная перекладка  водопроводных сетей  Д 300 мм из полиэтиленовых труб от дома №56 ул.Вокзальная до ВК-3 находящийся на пустыре за ж/д путями  протяженностью 264м</t>
  </si>
  <si>
    <t>г.Димитровград 6 квартал</t>
  </si>
  <si>
    <t>01.04.2018</t>
  </si>
  <si>
    <t>31.06.2018</t>
  </si>
  <si>
    <t>исправлено</t>
  </si>
  <si>
    <t>название -метраж неверный-1130м</t>
  </si>
  <si>
    <t>смета 01-04</t>
  </si>
  <si>
    <t>3.1.3</t>
  </si>
  <si>
    <t>Бестраншейная перекладка  водопроводных сетей Д 500 мм из полиэтиленовых труб по ул. Красноармейская от ул. Куйбышева до ул.Пос.Лесхоза протяженностью 1130м</t>
  </si>
  <si>
    <t xml:space="preserve">г.Димитровград Центральный р-он </t>
  </si>
  <si>
    <t>01.09.2017</t>
  </si>
  <si>
    <t>01.12.2017</t>
  </si>
  <si>
    <t>исправлено, (труба стальная обозначается по внешнему диаметру Д 530 её и меняем, обозначение ПЭ трубы 500)</t>
  </si>
  <si>
    <t>в смете Д=500</t>
  </si>
  <si>
    <t>смета 01-05</t>
  </si>
  <si>
    <t>3.1.4</t>
  </si>
  <si>
    <t>Бестраншейная перекладка  водопроводных сетей  Д 500 мм из полиэтиленовых труб, от 989 км через ж/д по ул.Земина до 104 дома по ул.Земина протяженностью 1200м</t>
  </si>
  <si>
    <t>01.04.18</t>
  </si>
  <si>
    <t>31.08.18</t>
  </si>
  <si>
    <t>смета 01-09</t>
  </si>
  <si>
    <t>3.1.5</t>
  </si>
  <si>
    <t>Бестраншейная перекладка  водопроводных сетей  Д 500 мм из полиэтиленовых труб от д.104 по ул.Земина по ул.Пролетарская, протяженностью 2030м</t>
  </si>
  <si>
    <t>01.04.19</t>
  </si>
  <si>
    <t>31.08.19</t>
  </si>
  <si>
    <t>смета 01-06</t>
  </si>
  <si>
    <t>3.1.6</t>
  </si>
  <si>
    <t>в наименовании ( графа 2) указано 974 м, в графе 10-994м; в смете стоимость мероприятия 13 990,235 т.р., а в графе 14-11433,94т.р.</t>
  </si>
  <si>
    <t>Бестраншейная перекладка  водопроводных сетей  Д 300 мм из полиэтиленовых труб от Мичурина 7 до Куйбышева 268 протяженностью 994 м.</t>
  </si>
  <si>
    <t>г.Димитровград р-он Химмаш</t>
  </si>
  <si>
    <t>31.07.2018</t>
  </si>
  <si>
    <t>визуально ок</t>
  </si>
  <si>
    <t>смета 01-11</t>
  </si>
  <si>
    <t>3.1.7</t>
  </si>
  <si>
    <t>в наименовании ( графа 2) указано 485 м, в графе 10-535м</t>
  </si>
  <si>
    <t>Бестраншейная перекладка  водопроводных сетей  Д 300 мм из полиэтиленовых труб от Осипенко 3 до мичурина 7 протяженностью 535 м.</t>
  </si>
  <si>
    <t>смета 01-012</t>
  </si>
  <si>
    <t>3.1.8</t>
  </si>
  <si>
    <t>в наименовании ( графа 2) указано 850м, в графе 10-870м</t>
  </si>
  <si>
    <t>Перекладка  водопроводных сетей  Д 500 мм из полиэтиленовых труб по Титова от д.11 протяженностью 870 м.</t>
  </si>
  <si>
    <t>г.Димитровград р-он поселка Лесная Горка</t>
  </si>
  <si>
    <t>01.04.2019</t>
  </si>
  <si>
    <t>31.07.2019</t>
  </si>
  <si>
    <t>смета 01-03</t>
  </si>
  <si>
    <t>3.1.9</t>
  </si>
  <si>
    <t>Бестраншейная перекладка  водопроводных сетей  Д 500 мм из полиэтиленовых труб под ж/д от поворота на Октябрьскую до ул.Первомайская протяженностью 180 м.</t>
  </si>
  <si>
    <t xml:space="preserve">г.Димитровград Первомайский р-он </t>
  </si>
  <si>
    <t>смета 01-07</t>
  </si>
  <si>
    <t>3.1.10</t>
  </si>
  <si>
    <t>Бестраншейная перекладка  водопроводных сетей  Д 500 мм из полиэтиленовых труб от ул.Прониной,6 до поворота на ул. Октябрьскую протяженностью 790 м.</t>
  </si>
  <si>
    <t>31.06.2019</t>
  </si>
  <si>
    <t>смета 01-10</t>
  </si>
  <si>
    <t>3.1.11</t>
  </si>
  <si>
    <t>Бестраншейная перекладка  водопроводных сетей  Д 300 мм из полиэтиленовых труб от перекрестка Автостроителей-Победы, по Победы до Дрогобыческой, по Дрогобыческой до поворота на Западную по Западной до дома № 80 протяженностью 3203 м.</t>
  </si>
  <si>
    <t>01.04.2020</t>
  </si>
  <si>
    <t>31.09.2020</t>
  </si>
  <si>
    <t>d300 - 11,6тыс.руб/1м.</t>
  </si>
  <si>
    <t>3.1.12</t>
  </si>
  <si>
    <t xml:space="preserve">Бестраншейная перекладка  водопроводных сетей  Д 300 мм из полиэтиленовых труб от пересечения перМичурина- ул.50 Лет Октября, вдоль 50 Лет Октября до  д.86,поворот на ул.Вокзальная и по ул.Вокзальная </t>
  </si>
  <si>
    <t xml:space="preserve">г.Димитровград 6 квартал </t>
  </si>
  <si>
    <t>01.04.2024</t>
  </si>
  <si>
    <t>31.07.2024</t>
  </si>
  <si>
    <t>d300 - 11,8тыс.руб/1м.</t>
  </si>
  <si>
    <t>3.1.13</t>
  </si>
  <si>
    <t>Замена  водопровода  Д=300 ул.Осипенко</t>
  </si>
  <si>
    <t>г.Димитровград р-он ул.Осипенко</t>
  </si>
  <si>
    <t>01.04.2032</t>
  </si>
  <si>
    <t>31.06.2032</t>
  </si>
  <si>
    <t>приложена верная смета</t>
  </si>
  <si>
    <t>в сводном расчете итог вначале документа и в конце-разный</t>
  </si>
  <si>
    <t>смета 01-08</t>
  </si>
  <si>
    <t>3.1.14</t>
  </si>
  <si>
    <t>Бестраншейная перекладка  водопроводных сетей  Д 500 мм из полиэтиленовых труб Автостроителей от Куйбышева 119 до перекрестка с ул. Западная протяженностью 2170 м</t>
  </si>
  <si>
    <t>31.10.2021</t>
  </si>
  <si>
    <t>d500 - 16тыс.руб/1м.</t>
  </si>
  <si>
    <t>3.1.15</t>
  </si>
  <si>
    <t>Замена  водопровода  Д= 500 по Октябрьской от д.73 ул.Первомайская до ВНС по ул.Свирская17б</t>
  </si>
  <si>
    <t>01.04.2044</t>
  </si>
  <si>
    <t>31.06.2044</t>
  </si>
  <si>
    <t>d300 - 13,4тыс.руб/1м.</t>
  </si>
  <si>
    <t>3.1.16</t>
  </si>
  <si>
    <t>Замена  водопровода  Д= 300 по Московская от ул.Свирская до ж/д ул.Мостовая</t>
  </si>
  <si>
    <t>01.04.2045</t>
  </si>
  <si>
    <t>01.10.2045</t>
  </si>
  <si>
    <t>d250 - 12тыс.руб/1м.</t>
  </si>
  <si>
    <t>3.1.17</t>
  </si>
  <si>
    <t>в наименовании ( графа 2) указано 262м, в графе 10-346м</t>
  </si>
  <si>
    <t>Бестраншейная перекладка  водопроводных сетей  Д 250 мм из полиэтиленовых труб ул.Циолковского  346 м</t>
  </si>
  <si>
    <t>01.04.2033</t>
  </si>
  <si>
    <t>31.06.2033</t>
  </si>
  <si>
    <t>3.1.18</t>
  </si>
  <si>
    <t>Замена  водопровода  Д=300 ул.Черемшанская</t>
  </si>
  <si>
    <t>г.Димитровград р-он Олимп (7-8 микрорайон)</t>
  </si>
  <si>
    <t>01.04.2039</t>
  </si>
  <si>
    <t>31.06.2039</t>
  </si>
  <si>
    <t>3.1.19</t>
  </si>
  <si>
    <t>Замена  водопровода  Д= 250 ул.Алтайская</t>
  </si>
  <si>
    <t>01.04.2043</t>
  </si>
  <si>
    <t>31.06.2043</t>
  </si>
  <si>
    <t>название существенно отличается от сметы</t>
  </si>
  <si>
    <t>смета 01-15</t>
  </si>
  <si>
    <t>3.1.20</t>
  </si>
  <si>
    <t>Перекладка  водопроводных сетей  Д 500 мм из полиэтиленовых труб от ул. Куйбышева д.119 до поворота на ул.Земина протяженностью 1103 м</t>
  </si>
  <si>
    <t>г.Димитровград 5 квартал</t>
  </si>
  <si>
    <t>01.05.2021</t>
  </si>
  <si>
    <t>31.09.2021</t>
  </si>
  <si>
    <t>d300 - 13,4 тыс.руб/1м.</t>
  </si>
  <si>
    <t>расчет брался из средней стоимости перекладки сети аналогичного  диаметра</t>
  </si>
  <si>
    <t>3.1.21</t>
  </si>
  <si>
    <t>Замена  водопровода  Д=300 ул.Кирпичная</t>
  </si>
  <si>
    <t>01.05.40</t>
  </si>
  <si>
    <t>31.07.40</t>
  </si>
  <si>
    <t>3.1.22</t>
  </si>
  <si>
    <t>Замена  водопровода  Д=300 р-н ул. Гоголя</t>
  </si>
  <si>
    <t>г.Димитровград р-он ул.Березовая роща</t>
  </si>
  <si>
    <t>01.04.2035</t>
  </si>
  <si>
    <t>31.06.2035</t>
  </si>
  <si>
    <t xml:space="preserve"> </t>
  </si>
  <si>
    <t>смета 01-13</t>
  </si>
  <si>
    <t>3.1.23</t>
  </si>
  <si>
    <t>Бестраншейная перекладка  водопроводных сетей  Д 300 мм из полиэтиленовых труб по ул. Т.Потаповой от ул.Дзержинского протяженностью 1420 м.</t>
  </si>
  <si>
    <t>31.08.2020</t>
  </si>
  <si>
    <t>3.1.24</t>
  </si>
  <si>
    <t xml:space="preserve">Замена  водопровода  Д=300 ПЭ по ул. Горького от Титова </t>
  </si>
  <si>
    <t>01.04.2025</t>
  </si>
  <si>
    <t>31.09.2030</t>
  </si>
  <si>
    <t>по сводному расчету стоимость 2 201</t>
  </si>
  <si>
    <t>смета 01-14</t>
  </si>
  <si>
    <t>3.1.25</t>
  </si>
  <si>
    <t>Перекладка  водопроводных сетей  Д 100 мм из полиэтиленовых труб по ул.Садовая, протяженностью 2000 м</t>
  </si>
  <si>
    <t>01.04.20</t>
  </si>
  <si>
    <t>31.08.20</t>
  </si>
  <si>
    <t>3.1.26</t>
  </si>
  <si>
    <t>Перекладка труб Д=250 ул.3Интернационала от Л.Горки до ул.Власть Труда</t>
  </si>
  <si>
    <t>01.04.2042</t>
  </si>
  <si>
    <t>31.07.2042</t>
  </si>
  <si>
    <t>3.1.27</t>
  </si>
  <si>
    <t>Перекладка труб Д=300 ул.Дзержинского от ул.Т.Потаповой, пер.Кирова до ж/д по ул. Питомная</t>
  </si>
  <si>
    <t>г.Димитровград Центральный р-он</t>
  </si>
  <si>
    <t>01.04.26</t>
  </si>
  <si>
    <t>31.08.35</t>
  </si>
  <si>
    <t>d500 - 15тыс.руб/1м.</t>
  </si>
  <si>
    <t>3.1.28</t>
  </si>
  <si>
    <t xml:space="preserve">Перекладка труб Д=500 Курортное шоссе </t>
  </si>
  <si>
    <t>01.04.2046</t>
  </si>
  <si>
    <t>01.09.2046</t>
  </si>
  <si>
    <t>3.1.29</t>
  </si>
  <si>
    <t>Замена  водопровода Д=300 от ж/д по ул. Андреева, 9Линия</t>
  </si>
  <si>
    <t>г.Димитровград р-он Осиновой рощи</t>
  </si>
  <si>
    <t>01.04.2029</t>
  </si>
  <si>
    <t>31.09.2042</t>
  </si>
  <si>
    <t>3.1.30</t>
  </si>
  <si>
    <t>Замена  водопровода Д=300 от 9Линия,17 до ул.Западная</t>
  </si>
  <si>
    <t>31.09.2043</t>
  </si>
  <si>
    <t>3.1.31</t>
  </si>
  <si>
    <t xml:space="preserve">Замена  водопровода  Д=300 от ул.Горького до ул.Куйбышева, </t>
  </si>
  <si>
    <t>г.Димитровград р-он ДОСААФ</t>
  </si>
  <si>
    <t>01.04.2023</t>
  </si>
  <si>
    <t>31.08.2023</t>
  </si>
  <si>
    <t>3.1.32</t>
  </si>
  <si>
    <t>в графе 9 указано 1887м, в графе 10-1608м</t>
  </si>
  <si>
    <t>Замена  водопровода  Д=300 ул. Куйбышева</t>
  </si>
  <si>
    <t>01.04.2028</t>
  </si>
  <si>
    <t>31.08.2037</t>
  </si>
  <si>
    <t>d150 - 8тыс.руб/1м.</t>
  </si>
  <si>
    <t>3.1.33</t>
  </si>
  <si>
    <t>Замена  водопровода  Д=150 ул.Шишкина</t>
  </si>
  <si>
    <t>г.Димитровград р-он п.Дачный</t>
  </si>
  <si>
    <t>01.04.2041</t>
  </si>
  <si>
    <t>31.06.2041</t>
  </si>
  <si>
    <t>d500 - 11тыс.руб/1м.</t>
  </si>
  <si>
    <t>расчет выполнен из средней стоимости перекладки сети аналогичного  диаметра,  методом раскопки траншеи</t>
  </si>
  <si>
    <t>3.1.34</t>
  </si>
  <si>
    <t>этих пунктов нет в описании</t>
  </si>
  <si>
    <t>Перекладка магистральных водоводов д.500 на Водозаборе Горка</t>
  </si>
  <si>
    <t>Водозабор "Горка"</t>
  </si>
  <si>
    <t>01.05.2039</t>
  </si>
  <si>
    <t>01.12.2043</t>
  </si>
  <si>
    <t>d400 - 10тыс.руб/1м.</t>
  </si>
  <si>
    <t>3.1.35</t>
  </si>
  <si>
    <t>Перекладка магистральных водоводов д.400 на Водозаборе Горка</t>
  </si>
  <si>
    <t>01.05.2031</t>
  </si>
  <si>
    <t>01.12.2041</t>
  </si>
  <si>
    <t>d300 - 8тыс.руб/1м.</t>
  </si>
  <si>
    <t>3.1.36</t>
  </si>
  <si>
    <t>Перекладка магистральных водоводов д.300 на Водозаборе Горка</t>
  </si>
  <si>
    <t>01.05.2033</t>
  </si>
  <si>
    <t>сметы 02-01-01 и 02-01-02</t>
  </si>
  <si>
    <t>3.2.1</t>
  </si>
  <si>
    <t>Техническое перевооружение систем автоматизации скважин на водозаборе «Горка» и внедрение диспетчеризации.</t>
  </si>
  <si>
    <t>обеспечение оранной сигнализацией по предписанию № 63 от 17.07.2015г. п. 2 ФМБА), - обеспечения дистанционного наблюдения и реагирования, защита насосов, - обеспечение бесперебойной работы за счет автоматического ввода резервных насосов</t>
  </si>
  <si>
    <t>водозабор "Горка"</t>
  </si>
  <si>
    <t>09.2017</t>
  </si>
  <si>
    <t>12.2018</t>
  </si>
  <si>
    <t>3.2.2</t>
  </si>
  <si>
    <t>Всего по группе 3.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</si>
  <si>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водоснабжения</t>
  </si>
  <si>
    <t>приложение II-15 II-16</t>
  </si>
  <si>
    <t>4.1.1</t>
  </si>
  <si>
    <t>Модернизация скважин участка "Водозабор "Горка" замена насосов</t>
  </si>
  <si>
    <t>истекший срок службы (3года)</t>
  </si>
  <si>
    <t>скв.3,4,8,21</t>
  </si>
  <si>
    <t>насосЭЦВ</t>
  </si>
  <si>
    <t>01.12.2018</t>
  </si>
  <si>
    <t>4.1.2</t>
  </si>
  <si>
    <t>скв.1,2,12,14,16,22,27,24</t>
  </si>
  <si>
    <t>01.12.2019</t>
  </si>
  <si>
    <t>4.1.3</t>
  </si>
  <si>
    <t>скв.7,10,13,23,25,28,30,32,37,39,42</t>
  </si>
  <si>
    <t>01.12.2020</t>
  </si>
  <si>
    <t>4.1.4</t>
  </si>
  <si>
    <t>скв.6,18,19,29,35,40</t>
  </si>
  <si>
    <t>01.12.2021</t>
  </si>
  <si>
    <t>4.1.5</t>
  </si>
  <si>
    <t>скв.3,4,8,21,33,213,7</t>
  </si>
  <si>
    <t>01.04.2022</t>
  </si>
  <si>
    <t>01.12.2022</t>
  </si>
  <si>
    <t>4.1.6</t>
  </si>
  <si>
    <t>01.12.2023</t>
  </si>
  <si>
    <t>4.1.7</t>
  </si>
  <si>
    <t>скв.10,13,23,25,28,30,32</t>
  </si>
  <si>
    <t>01.12.2024</t>
  </si>
  <si>
    <t>4.1.8</t>
  </si>
  <si>
    <t>скв.6,18,19,29,37,39,42</t>
  </si>
  <si>
    <t>01.12.2025</t>
  </si>
  <si>
    <t>4.1.9</t>
  </si>
  <si>
    <t>скв.3,4,8,21,33,213,35</t>
  </si>
  <si>
    <t>01.04.2026</t>
  </si>
  <si>
    <t>01.12.2026</t>
  </si>
  <si>
    <t>4.1.10</t>
  </si>
  <si>
    <t>скв.1,2,12,14,16,22,27,40</t>
  </si>
  <si>
    <t>01.04.2027</t>
  </si>
  <si>
    <t>01.12.2027</t>
  </si>
  <si>
    <t>4.1.11</t>
  </si>
  <si>
    <t>скв.10,13,23,25,28,30,24</t>
  </si>
  <si>
    <t>01.12.2028</t>
  </si>
  <si>
    <t>4.1.12</t>
  </si>
  <si>
    <t>скв.6,18,19,29,37,39,32</t>
  </si>
  <si>
    <t>01.12.2029</t>
  </si>
  <si>
    <t>4.1.13</t>
  </si>
  <si>
    <t>01.04.2030</t>
  </si>
  <si>
    <t>01.12.2030</t>
  </si>
  <si>
    <t>4.1.14</t>
  </si>
  <si>
    <t>01.04.2031</t>
  </si>
  <si>
    <t>01.12.2031</t>
  </si>
  <si>
    <t>4.1.15</t>
  </si>
  <si>
    <t>01.12.2032</t>
  </si>
  <si>
    <t>4.1.16</t>
  </si>
  <si>
    <t>01.12.2033</t>
  </si>
  <si>
    <t>4.1.17</t>
  </si>
  <si>
    <t>01.04.2034</t>
  </si>
  <si>
    <t>01.12.2034</t>
  </si>
  <si>
    <t>4.1.18</t>
  </si>
  <si>
    <t>01.12.2035</t>
  </si>
  <si>
    <t>4.1.19</t>
  </si>
  <si>
    <t>01.04.2036</t>
  </si>
  <si>
    <t>01.12.2036</t>
  </si>
  <si>
    <t>4.1.20</t>
  </si>
  <si>
    <t>01.04.2037</t>
  </si>
  <si>
    <t>01.12.2037</t>
  </si>
  <si>
    <t>4.1.21</t>
  </si>
  <si>
    <t>01.04.2038</t>
  </si>
  <si>
    <t>01.12.2038</t>
  </si>
  <si>
    <t>4.1.22</t>
  </si>
  <si>
    <t>01.12.2039</t>
  </si>
  <si>
    <t>4.1.23</t>
  </si>
  <si>
    <t>01.04.2040</t>
  </si>
  <si>
    <t>01.12.2040</t>
  </si>
  <si>
    <t>4.1.24</t>
  </si>
  <si>
    <t>скв.10,13,23,25,28,30</t>
  </si>
  <si>
    <t>4.1.25</t>
  </si>
  <si>
    <t>01.12.2042</t>
  </si>
  <si>
    <t>4.1.26</t>
  </si>
  <si>
    <t>4.1.27</t>
  </si>
  <si>
    <t>01.12.2044</t>
  </si>
  <si>
    <t>4.1.28</t>
  </si>
  <si>
    <t>01.12.2045</t>
  </si>
  <si>
    <t>4.1.29</t>
  </si>
  <si>
    <t>скв.1,2,12,14,16,22,27</t>
  </si>
  <si>
    <t>01.12.2046</t>
  </si>
  <si>
    <t>4.1.30</t>
  </si>
  <si>
    <t>Модернизация скважин участка "Водозабор "Горка" оснащение первого и второго подъема оборудованием для диспетчереации</t>
  </si>
  <si>
    <t>оснащение первого и второго подъема оборудованием для диспетчереации, обеспечение бесперебойной работы за счет автоматического ввода резервных насосов</t>
  </si>
  <si>
    <t>01.05.2019</t>
  </si>
  <si>
    <t>Основание цены Приложения к договору по оценке запасов воды на п.Дачный (одна скважина), скан приложен. 360 000руб. На 30 скважин Водозабора "Горка" стоимость возрастет ориентировочно до 8 млн.руб. Приложение II-14</t>
  </si>
  <si>
    <t>4.1.31</t>
  </si>
  <si>
    <t>Выполнение работ по оценке запасов подземных вод на «Водозаборе «Горка» согласно разработанному Проекту</t>
  </si>
  <si>
    <t>законодательство РФ</t>
  </si>
  <si>
    <t>проект</t>
  </si>
  <si>
    <t>направлена таблица с перечнем оборудования и ком.предложениями II-1- II-11</t>
  </si>
  <si>
    <t>4.1.32</t>
  </si>
  <si>
    <t>Техническое перевооружение Лаболатории Водоснабжения</t>
  </si>
  <si>
    <t>Лаборатория Водозабор "Горка"</t>
  </si>
  <si>
    <t>лабораторное оборудование</t>
  </si>
  <si>
    <t>Приложение I-12</t>
  </si>
  <si>
    <t>4.1.33</t>
  </si>
  <si>
    <t>Лицензирование на недропользование</t>
  </si>
  <si>
    <t>законодательство РФ, лицензия выдается на 10 лет</t>
  </si>
  <si>
    <t>лицензия</t>
  </si>
  <si>
    <t>01.02.2018</t>
  </si>
  <si>
    <t>01.05.2018</t>
  </si>
  <si>
    <t>Приложение I-13</t>
  </si>
  <si>
    <t>4.1.34</t>
  </si>
  <si>
    <t>Разработка проекта, реализация технического перевооружения станции УФО Водозабора "Горка"</t>
  </si>
  <si>
    <t>окончание срока действия проекта</t>
  </si>
  <si>
    <t>проект, станция УФО</t>
  </si>
  <si>
    <t>01.02.2025</t>
  </si>
  <si>
    <t>01.05.2025</t>
  </si>
  <si>
    <t>приложение I-7</t>
  </si>
  <si>
    <t>4.1.35</t>
  </si>
  <si>
    <t>замена оборудование на участок ВС</t>
  </si>
  <si>
    <t>насосы ЦНС на ВНС</t>
  </si>
  <si>
    <t>выбрана средняя цена ком.предложеие и скрин прилагаю Приложение I-9, I-10</t>
  </si>
  <si>
    <t>4.1.36</t>
  </si>
  <si>
    <t>Замена автотранспорта</t>
  </si>
  <si>
    <t>физический износ, необходимость доставки ТМЦ для рабочего процесса</t>
  </si>
  <si>
    <t>КАМАЗ</t>
  </si>
  <si>
    <t>спецатотранспорт</t>
  </si>
  <si>
    <t>01.03.2022</t>
  </si>
  <si>
    <t>31.04.2022</t>
  </si>
  <si>
    <t>Всего по группе 4.</t>
  </si>
  <si>
    <t>Группа 5. Вывод из эксплуатации, консервация и демонтаж объектов централизованных систем водоснабжения</t>
  </si>
  <si>
    <t>5.1. Вывод из эксплуатации, консервация и демонтаж сетей водоснабжения</t>
  </si>
  <si>
    <t>в 2023г проектирование тампонажа 5 скважины в последующие годы тампонаж по 5 скважин и проектирование на сл.год 5 скважин Ком. Предложение на 1 скважину (при большем кол-ве скидки) Приложение II-17</t>
  </si>
  <si>
    <t>5.1.1</t>
  </si>
  <si>
    <t>Тампонаж скважин</t>
  </si>
  <si>
    <t>предотвращение загрязнения водоносного слоя</t>
  </si>
  <si>
    <t>5.1.2</t>
  </si>
  <si>
    <t xml:space="preserve">5.2. Вывод из эксплуатации, консервация и демонтаж иных объектов </t>
  </si>
  <si>
    <t>5.2.1</t>
  </si>
  <si>
    <t>5.2.2</t>
  </si>
  <si>
    <t>Всего по группе 5.</t>
  </si>
  <si>
    <t>ИТОГО</t>
  </si>
  <si>
    <t>Мероприятия в сфере водоотведения (транспортировка)</t>
  </si>
  <si>
    <t>Группа 1. Строительство, реконструкция или модернизация объектов централизованных систем водоотведения в целях подключения объектов капитального строительства (ОКС) абонентов:</t>
  </si>
  <si>
    <t>1.1. Строительство новых сетей водоотведения в целях подключения ОКС абонентов</t>
  </si>
  <si>
    <t>средняя цена стрительства + стоимость материалов от 2800 руб за м/п до 3000 руб за м/п</t>
  </si>
  <si>
    <t>Строительство канализации ф 150</t>
  </si>
  <si>
    <t>Присоединение объекта "Водзабор "Горка" к центральной сети водоотведения</t>
  </si>
  <si>
    <t>350м северо-восточнее ул.Кавказкая</t>
  </si>
  <si>
    <t>1.2. Строительство иных объектов централизованных систем водоотведения, за исключением сетей водоотведения</t>
  </si>
  <si>
    <t>1.3. Увеличение пропускной способности существующих сетей водоотведения в целях подключения ОКС абонентов</t>
  </si>
  <si>
    <t>1.4. Увеличение мощности и производительности существующих объектов централизованных систем водоотведения, за исключением сетей водоотведения</t>
  </si>
  <si>
    <t>Приложение III-13</t>
  </si>
  <si>
    <t>Строительство и модернизация КНС 2</t>
  </si>
  <si>
    <t>Увеличение объемов перекачиваемой жидкости</t>
  </si>
  <si>
    <t>Алтайская 69/1</t>
  </si>
  <si>
    <t>м3/ч</t>
  </si>
  <si>
    <t>Группа 2. Строительство новых объектов централизованных систем водоотведения, не связанных с подключением новых ОКС абонентов</t>
  </si>
  <si>
    <t>2.1. Строительство новых сетей водоотведения</t>
  </si>
  <si>
    <t>2.2. Строительство иных объектов централизованных системводоотведения, за исключением сетей водоотведения</t>
  </si>
  <si>
    <t>3.1. Реконструкция или модернизация существующих сетей водоотведения</t>
  </si>
  <si>
    <t>по смете одно мероприятие, по ип два</t>
  </si>
  <si>
    <t>смета 03-01</t>
  </si>
  <si>
    <t>исправили</t>
  </si>
  <si>
    <t>Перекладка самотечного канализационного коллектора бестраншейным методом по ул.Черемшанская,Комсомольская протяженностью 385 п.м</t>
  </si>
  <si>
    <t>замена изношенных сетей, обеспечение песперебойного отвода стоков населения и последующая транспортировка на очистные сооружения</t>
  </si>
  <si>
    <t>ул.Комсомольская, ул.Черемшанская</t>
  </si>
  <si>
    <t>Исправим название сметы ( по факту  210м)</t>
  </si>
  <si>
    <t xml:space="preserve">в смете протяженность 200м </t>
  </si>
  <si>
    <t>смета 03-02</t>
  </si>
  <si>
    <t>Бестраншейная перекладка канализационных сетей Д 830 мм из полиэтиленовых труб от канализационного колодца возле дома № 22 по ул.Циолковского до канализационного колодца возле дома № 6 по ул Циолковского протяженностью 210 п.м</t>
  </si>
  <si>
    <t>ул. Циолковского</t>
  </si>
  <si>
    <t>иправили</t>
  </si>
  <si>
    <t>указать в ип адрес</t>
  </si>
  <si>
    <t>смета 03-03</t>
  </si>
  <si>
    <t>Бестраншейная перекладка канализационных сетей Д 500 мм из полиэтиленовых труб от насоса КНС-16 находящегося по адресу ул Западная 14 протяженностью 220 п.м</t>
  </si>
  <si>
    <t>КНС-16</t>
  </si>
  <si>
    <t>по факту прокладываем две ветки по 250м</t>
  </si>
  <si>
    <t>протяженность по смете 250 , а в ИП 500</t>
  </si>
  <si>
    <t>смета 03-04</t>
  </si>
  <si>
    <t xml:space="preserve"> Бестраншейная перекладка канализационных сетей Д 150 мм из полиэтиленовых труб от насоса  КНС-5 находящегося по  адресу ул Свирская 17В до канализационного колодца-гасителя расположенного на  пересечения ул.Свирская и Октябрьская протяженностью 500 п.м </t>
  </si>
  <si>
    <t>ул. Свирская</t>
  </si>
  <si>
    <t>01.02.2019</t>
  </si>
  <si>
    <t>в ИП пер.Речной, в смете ул.Осипенко</t>
  </si>
  <si>
    <t>смета 3-05</t>
  </si>
  <si>
    <t>Безтраншейная перекладка канализационных сетей Д 500 мм из полиэтиленовых труб от кан колодца по ул Осипенко до кан колодц располож у перекидного моста через реку Мелекесска протяженностью 250 п.м</t>
  </si>
  <si>
    <t>пер. Речной</t>
  </si>
  <si>
    <t>Д160 это временый трубопровод для перекачки. Этот раздел так и пописан. А монтируемые трубы будут наружним диаметром 225мм</t>
  </si>
  <si>
    <t xml:space="preserve"> В смете Д200, в сводном сметном расчете Д150, метраж в смете 180 м, в ИП 360</t>
  </si>
  <si>
    <t>смета 3-06</t>
  </si>
  <si>
    <t xml:space="preserve">Бестраншейная перекладка канализационных сетей Д 200 мм из полиэтиленовых труб от канализационного колодца расположенного напротив дома № 35 по ул.Кирпичная до пересечения ул.Автостроителей и Кирпичная протяженностью 360 п.м </t>
  </si>
  <si>
    <t>ул. Кирпичная</t>
  </si>
  <si>
    <t>01.02.2020</t>
  </si>
  <si>
    <t xml:space="preserve"> в сводном сметном расчете к смете суммы совпадают</t>
  </si>
  <si>
    <t>смета 03-07</t>
  </si>
  <si>
    <t xml:space="preserve"> Безтраншейная перекладка канализационных сетей Д 250 мм из полиэтиленовых труб от насоса КНС-12 находящегося по адресу ул Восточная 32а протяженностью 2900 п.м</t>
  </si>
  <si>
    <t>ул. Комсомольская</t>
  </si>
  <si>
    <t>смета 03-08</t>
  </si>
  <si>
    <t xml:space="preserve"> Безтраншейная перекладка канализационных сетей Д 830 мм из полиэт труб от канал колодца возле дома № 22 по ул Циолковского до канализационного колодца возле дома № 22 по ул Циолковского до канал колодца возле дома № 6 по ул Циолковского протяженностью 190 п.м</t>
  </si>
  <si>
    <t>смета 03-09</t>
  </si>
  <si>
    <t>Безтраншейная перекладка канализационных сетей Д 830 мм из полиэтиленовых труб от канализационного колодца возле здания № 53а по ул Автостроителей до канализационного колодца напротив дома № 19 по ул Западная протяженностью 310 п.м</t>
  </si>
  <si>
    <t>ул. Западная</t>
  </si>
  <si>
    <t>смета 03-10</t>
  </si>
  <si>
    <t>Безтраншейная перекладка канализационных сетей Д 300 мм из полиэтиленовых труб от канализационного колодца возле здания № 226 по ул.Куйбышева до канализационного колодца расположенного напротив дома № 327 по ул Куйбышева протяженностью 1200 п.м</t>
  </si>
  <si>
    <t>ул. Куйбышева</t>
  </si>
  <si>
    <t>Безтраншейная перекладка канализационных сетей Д  200 мм из полиэтиленовых труб  протяженностью 500 п.м по улице Кирпичная и Трудовая</t>
  </si>
  <si>
    <t>ул. Трудовая</t>
  </si>
  <si>
    <t>средняя цена стрительства взята из сметы 03-03</t>
  </si>
  <si>
    <t>Замена  канализации  ф 500</t>
  </si>
  <si>
    <t>пр.Автостроителей</t>
  </si>
  <si>
    <t>средняя цена стрительства взята из сметы 03-10</t>
  </si>
  <si>
    <t>Замена  канализации  ф 300</t>
  </si>
  <si>
    <t>ул.Осипенко</t>
  </si>
  <si>
    <t>средняя цена стрительства равна  от 7,5 т.руб за м/п до 8 т.руб за м/п</t>
  </si>
  <si>
    <t>Замена  канализации  ф 200</t>
  </si>
  <si>
    <t>пос.Дачный</t>
  </si>
  <si>
    <t>средняя цена стрительства взята из сметы 03-05. Стоимость ниже т.к. нет переходов через реку и ж/д пути</t>
  </si>
  <si>
    <t>ул. Черемшанская</t>
  </si>
  <si>
    <t xml:space="preserve">ул. Алтайская </t>
  </si>
  <si>
    <t>ул. Земина</t>
  </si>
  <si>
    <t>средняя цена стрительства взята из сметы 03-09</t>
  </si>
  <si>
    <t>Замена  канализации  ф 830</t>
  </si>
  <si>
    <t>средняя цена стрительства взята из укрупненных норм строительства 59 до 60 т.руб за м/п</t>
  </si>
  <si>
    <t>Замена напорного коллектора  ф 1000</t>
  </si>
  <si>
    <t>средняя цена стрительства взята из сметы 03-07. Удорожание цены обусловленно близким расположением МКД и замены сетей только бестраншейным методом</t>
  </si>
  <si>
    <t>Замена  канализации  ф 250</t>
  </si>
  <si>
    <t>ул. 9 Линия</t>
  </si>
  <si>
    <t>Замена напорного коллектора  ф 500</t>
  </si>
  <si>
    <t>3.2. Реконструкция или модернизация существующих объектов централизованных систем водоотведения, за исключением сетей водоотведения</t>
  </si>
  <si>
    <t>Смета-это коммерческое предложение фирмы, работающей без НДС. В ИП все суммы предоставлены с НДС, т.к. при проведении конкурса может заявиться фирма, работающая с НДС</t>
  </si>
  <si>
    <t>стоимость по расчету 320,742 т.р, по ИП 378,47</t>
  </si>
  <si>
    <t>локальный сметный расчет 44</t>
  </si>
  <si>
    <t>Установка пожарной сигнализации</t>
  </si>
  <si>
    <t>соблюдение требований пожарной безопастности</t>
  </si>
  <si>
    <t>ул. Куйбышева 150</t>
  </si>
  <si>
    <t>шт.</t>
  </si>
  <si>
    <t>01.11.2017</t>
  </si>
  <si>
    <t>стоимость по смете 99,597 т.р, в ИП 117,525 т.р.</t>
  </si>
  <si>
    <t>локальный сметный расчет №2</t>
  </si>
  <si>
    <t>Установка шлагбаума</t>
  </si>
  <si>
    <t>обеспечение выполнения Федерального закона от 06.03.2006 №35-ФЗ «О противодействии терроризму»</t>
  </si>
  <si>
    <t>ул. Западная 12/3</t>
  </si>
  <si>
    <t>смета 3</t>
  </si>
  <si>
    <t>3.2.3</t>
  </si>
  <si>
    <t>Установка видеонаблюдения</t>
  </si>
  <si>
    <t>смета 03-11</t>
  </si>
  <si>
    <t>3.2.4</t>
  </si>
  <si>
    <t>Реконструкция помещения АТЦ</t>
  </si>
  <si>
    <t>для соблюдения норм и требований при работе в помещении</t>
  </si>
  <si>
    <t>01.09.2018</t>
  </si>
  <si>
    <t>смета03-12</t>
  </si>
  <si>
    <t>3.2.5</t>
  </si>
  <si>
    <t>Автоматизация КНС 3</t>
  </si>
  <si>
    <t>Автоматизация и диспетчеризация канализационных насосных станций. а так же повышение качества оказания услуг по водоотведению для нужд населения</t>
  </si>
  <si>
    <t>ул. Алтайская 69/1</t>
  </si>
  <si>
    <t>смета 03-13</t>
  </si>
  <si>
    <t>3.2.6</t>
  </si>
  <si>
    <t>Автоматизация КНС 5</t>
  </si>
  <si>
    <t>ул. Свирская 17</t>
  </si>
  <si>
    <t>смета 03-14</t>
  </si>
  <si>
    <t>3.2.7</t>
  </si>
  <si>
    <t>Автоматизация КНС 6</t>
  </si>
  <si>
    <t>ул. Куйбышева 34в</t>
  </si>
  <si>
    <t>смета 03-15</t>
  </si>
  <si>
    <t>3.2.8</t>
  </si>
  <si>
    <t>Автоматизация КНС 7</t>
  </si>
  <si>
    <t>ул. Куйбышева 8г</t>
  </si>
  <si>
    <t>смета 03-17</t>
  </si>
  <si>
    <t>3.2.9</t>
  </si>
  <si>
    <t>Автоматизация КНС 9</t>
  </si>
  <si>
    <t>ул. Шишкина 1а</t>
  </si>
  <si>
    <t>смета 03-18</t>
  </si>
  <si>
    <t>3.2.10</t>
  </si>
  <si>
    <t>Автоматизация КНС 12</t>
  </si>
  <si>
    <t>ул. Восточная 32а</t>
  </si>
  <si>
    <t>смета 03-16</t>
  </si>
  <si>
    <t>3.2.11</t>
  </si>
  <si>
    <t>Автоматизация КНС 8</t>
  </si>
  <si>
    <t>ул. Аблова 30б</t>
  </si>
  <si>
    <t>смета 03-19</t>
  </si>
  <si>
    <t>3.2.12</t>
  </si>
  <si>
    <t>Автоматизация КНС 13</t>
  </si>
  <si>
    <t>ул. Дрогобычская 16</t>
  </si>
  <si>
    <t>это суммы на строительство и ССР</t>
  </si>
  <si>
    <t>в ИП стоимость 8 797,84, в смете 8 695,2</t>
  </si>
  <si>
    <t>смета 03-20</t>
  </si>
  <si>
    <t>3.2.13</t>
  </si>
  <si>
    <t>Автоматизация КНС 16</t>
  </si>
  <si>
    <t>ул. Западная 14</t>
  </si>
  <si>
    <t>Приложение III-14</t>
  </si>
  <si>
    <t>3.2.14</t>
  </si>
  <si>
    <t>Установка системы Цифровой Водоканал</t>
  </si>
  <si>
    <t>Автоматизированный учет управления распределеня и реализацией воды, с разработкой гидравлической модели системы водоснабжения и водоотведения</t>
  </si>
  <si>
    <t>0.104.2020</t>
  </si>
  <si>
    <t>исправил, там было два объекта я их объединил.   Смета-это коммерческое предложение фирмы, работающей без НДС. В ИП все суммы предоставлены с НДС, т.к. при проведении конкурса может заявиться фирма, работающая с НДС</t>
  </si>
  <si>
    <t>стоимость по смете 154,345 по Ип 440,55</t>
  </si>
  <si>
    <t>локальный сметный расчет 47</t>
  </si>
  <si>
    <t>3.2.15</t>
  </si>
  <si>
    <t>01.06.2021</t>
  </si>
  <si>
    <t>локальный сметный расчет 45</t>
  </si>
  <si>
    <t>3.2.16</t>
  </si>
  <si>
    <t xml:space="preserve">средняя цена стрительства взята из сметы 01 (капитальный ремонт коллекторов в приемном отделении). Цена указанная в смете без НДС. </t>
  </si>
  <si>
    <t>3.2.17</t>
  </si>
  <si>
    <t>Реконструкция напорного коллектора в машинном отделении на КНС 8</t>
  </si>
  <si>
    <t>износ сетей, обеспечение песперебойной транспортировки стоков на очистные сооружения</t>
  </si>
  <si>
    <t>3.2.18</t>
  </si>
  <si>
    <t>Реконструкция напорного коллектора в машинном отделении на КНС 13</t>
  </si>
  <si>
    <t>3.2.19</t>
  </si>
  <si>
    <t>Реконструкция напорного коллектора в машинном отделении на КНС 9</t>
  </si>
  <si>
    <t>средняя цена стрительства взята из сметы 01 (капитальный ремонт коллекторов в приемном отделении). Цена указанная в смете без НДС.  Увеличение стоимости обусловленно необходимостью установки задвижки ф 1000 с электроприводом</t>
  </si>
  <si>
    <t>3.2.20</t>
  </si>
  <si>
    <t>Реконструкция напорного коллектора в машинном отделении на КНС 16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</si>
  <si>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водоотведения</t>
  </si>
  <si>
    <t>Приложение III-4</t>
  </si>
  <si>
    <t>Агрегат дизельный сварочный</t>
  </si>
  <si>
    <t>для замены  вышедшего из строя сварочного агрегата, а так же для своевременного ремонта сетей</t>
  </si>
  <si>
    <t>ул. Куйбышева,   д 150</t>
  </si>
  <si>
    <t>Приложение III-5</t>
  </si>
  <si>
    <t>Аппарат для определения места порывов</t>
  </si>
  <si>
    <t>для выявления скрытых утечек и точного определения места порыва</t>
  </si>
  <si>
    <t>Приложение III-3</t>
  </si>
  <si>
    <t>Камаз 43255</t>
  </si>
  <si>
    <t>для транспортировки ТМЦ при производстве работ</t>
  </si>
  <si>
    <t>01.03.2018</t>
  </si>
  <si>
    <t>Приложение III-6</t>
  </si>
  <si>
    <t>ГАЗ 3309</t>
  </si>
  <si>
    <t>Замена вышедших из строя аварийных машин</t>
  </si>
  <si>
    <t>Приложение III-1</t>
  </si>
  <si>
    <t>Замена насосов СМ 250-200-400/6</t>
  </si>
  <si>
    <t>поддержание работоспособности</t>
  </si>
  <si>
    <t>КНС</t>
  </si>
  <si>
    <t>Приложение III-2</t>
  </si>
  <si>
    <t>Замена насосов СМ 125-80-315/4</t>
  </si>
  <si>
    <t>01.03.2019</t>
  </si>
  <si>
    <t>Приложение III-7</t>
  </si>
  <si>
    <t>Машина канолопромывочная</t>
  </si>
  <si>
    <t>Замена вышедшей из строя канолопромывочной машины</t>
  </si>
  <si>
    <t>01.03.2020</t>
  </si>
  <si>
    <t>Приложение III-8</t>
  </si>
  <si>
    <t>Погрузчик Амкодор</t>
  </si>
  <si>
    <t>для погрузки сыпучих гразов, а так же работ по очистке снега, в зимний период</t>
  </si>
  <si>
    <t>01.03.2021</t>
  </si>
  <si>
    <t>Приложение III-9</t>
  </si>
  <si>
    <t>Трактор Беларус с навесным оборудованием</t>
  </si>
  <si>
    <t>для производства земляных работ и транспортировки грузов и материалов</t>
  </si>
  <si>
    <t>Приложение III-10</t>
  </si>
  <si>
    <t>Замена узлов учета перекачиваемой жидкости</t>
  </si>
  <si>
    <t>контроль объемов транспортируемых стоков</t>
  </si>
  <si>
    <t>приемные камеры Очистных сооружений</t>
  </si>
  <si>
    <t>01.06.2023</t>
  </si>
  <si>
    <t>01.05.2023</t>
  </si>
  <si>
    <t>01.05.2024</t>
  </si>
  <si>
    <t>01.05.2026</t>
  </si>
  <si>
    <t>Приложение III-11, сумма увеличена в связи с индексацией на 2017 год</t>
  </si>
  <si>
    <t>Замена насоса К 200 400 (Sewatec)</t>
  </si>
  <si>
    <t>01.05.2027</t>
  </si>
  <si>
    <t>Приложение III-12</t>
  </si>
  <si>
    <t>Покупка Илососа</t>
  </si>
  <si>
    <t>для замены вышедшего из строя илососа</t>
  </si>
  <si>
    <t>01.05.2028</t>
  </si>
  <si>
    <t>01.05.2029</t>
  </si>
  <si>
    <t>01.05.2030</t>
  </si>
  <si>
    <t>4.1.37</t>
  </si>
  <si>
    <t>4.1.38</t>
  </si>
  <si>
    <t>4.1.39</t>
  </si>
  <si>
    <t>01.05.2032</t>
  </si>
  <si>
    <t>4.1.40</t>
  </si>
  <si>
    <t>4.1.41</t>
  </si>
  <si>
    <t>4.1.42</t>
  </si>
  <si>
    <t>01.05.2034</t>
  </si>
  <si>
    <t>4.1.43</t>
  </si>
  <si>
    <t>01.05.2035</t>
  </si>
  <si>
    <t>4.1.44</t>
  </si>
  <si>
    <t>01.05.2036</t>
  </si>
  <si>
    <t>4.1.45</t>
  </si>
  <si>
    <t>4.1.46</t>
  </si>
  <si>
    <t>4.1.47</t>
  </si>
  <si>
    <t>01.05.2037</t>
  </si>
  <si>
    <t>4.1.48</t>
  </si>
  <si>
    <t>01.05.2038</t>
  </si>
  <si>
    <t>4.1.49</t>
  </si>
  <si>
    <t>4.1.50</t>
  </si>
  <si>
    <t>4.1.51</t>
  </si>
  <si>
    <t>4.1.52</t>
  </si>
  <si>
    <t>4.1.53</t>
  </si>
  <si>
    <t>01.05.2040</t>
  </si>
  <si>
    <t>4.1.54</t>
  </si>
  <si>
    <t>4.1.55</t>
  </si>
  <si>
    <t>01.05.2041</t>
  </si>
  <si>
    <t>4.1.56</t>
  </si>
  <si>
    <t>01.05.2042</t>
  </si>
  <si>
    <t>4.1.57</t>
  </si>
  <si>
    <t>01.05.2043</t>
  </si>
  <si>
    <t>4.1.58</t>
  </si>
  <si>
    <t>4.1.59</t>
  </si>
  <si>
    <t>01.05.2044</t>
  </si>
  <si>
    <t>4.1.60</t>
  </si>
  <si>
    <t>4.1.61</t>
  </si>
  <si>
    <t>01.05.2045</t>
  </si>
  <si>
    <t>4.1.62</t>
  </si>
  <si>
    <t>01.05.2046</t>
  </si>
  <si>
    <t>Группа 5. Вывод из эксплуатации, консервация и демонтаж объектов централизованных систем водоотведения</t>
  </si>
  <si>
    <t>5.1. Вывод из эксплуатации, консервация и демонтаж сетей водоотведения</t>
  </si>
  <si>
    <t>Мероприятия в сфере водоотведения (очистка стоков)</t>
  </si>
  <si>
    <t>смета 04-09</t>
  </si>
  <si>
    <t>Строительство скважины технической воды</t>
  </si>
  <si>
    <t>Достижение планового значения показателя надежности.                        При хлорировании необходима техническая вода давлением не менее 7 атм. Вода, подаваемая  Поставщиком, с 2016г. подается с меняющимся в течении суток давлением от 4атм до 7 атм. Это нарушает неспрерывность процесса хлорирования и создает чрезвычайную ситуацию в городе.   Добыча технической воды из построенной скважины с заданными параметрами давления обеспечит непрерывность процесса хлорирования сточных вод.</t>
  </si>
  <si>
    <t>Построить на территории очистных сооружений (ул.Промышленная,9) скважину технической воды для обеспечения непрерывности процесса хлорирования сточных вод</t>
  </si>
  <si>
    <t>Давление Р (атм.) технической воды</t>
  </si>
  <si>
    <t>атм.</t>
  </si>
  <si>
    <t>4-5атм.</t>
  </si>
  <si>
    <t>не менее 7 атм.</t>
  </si>
  <si>
    <t>Соблюдение Регламента очистки сточных вод. Предотвращение чрезвычайной ситуации.Исполнение  №196-ФЗ, СПиН СанПиН 2.1.5.980-00.</t>
  </si>
  <si>
    <t>01.06.2019</t>
  </si>
  <si>
    <t>01.08.2019</t>
  </si>
  <si>
    <t xml:space="preserve">  Сметы предоставены на первые пять лет. Здание строится три года. Смета составлена на часть работ, которые включены в 2021г.6649,06т.руб. На 2022,2023г.г. предоставлено коммерческое предложение №IV-5-3799,6 тыс.руб.. </t>
  </si>
  <si>
    <t xml:space="preserve">в смете 6 649,06тр, в ип 10448           </t>
  </si>
  <si>
    <t>смета 04-13, приложение №IV-5</t>
  </si>
  <si>
    <t xml:space="preserve">Строительство здания для хоз-бытовых нужд персонала </t>
  </si>
  <si>
    <t xml:space="preserve">Помещения, расположенные в 6 зданиях для хоз-бытовых нужд персонала, требуют капитального ремонта. Строительство отдельно стоящего здания для хоз-бытовых нужд персонала рациональнее ремонта помещений в 6 зданиях. </t>
  </si>
  <si>
    <t>Построить на территории очистных сооружений (ул.Промышленная,9) здание для хоз-бытовых нужд персонала .</t>
  </si>
  <si>
    <t xml:space="preserve">Состояние помещений для хоз-бытовых нужд персонала </t>
  </si>
  <si>
    <t xml:space="preserve">Соответстве №196-ФЗ, СНиП 2.09.04-87* </t>
  </si>
  <si>
    <t xml:space="preserve">Не соответствует №196-ФЗ, СНиП 2.09.04-87* </t>
  </si>
  <si>
    <t xml:space="preserve">Соответствует №196-ФЗ, СНиП 2.09.04-87* </t>
  </si>
  <si>
    <t xml:space="preserve">Исполнение ст.2,8 №196-ФЗ, СНиП 2.09.04-87* </t>
  </si>
  <si>
    <t>01.11.2023</t>
  </si>
  <si>
    <t>Смета-это коммерческое предложение фирмы, работающей без НДС. В ИП все суммы предоставлены с НДС, т.к. при проведении конкурса может заявиться фирма, работающая с НДС. 2.Смета-это коммерческое предложение фирмы, которая не формирует сводные сметные расчеты в своих предложениях.</t>
  </si>
  <si>
    <t xml:space="preserve">в смете  нет сводного расчета, сумма 600,124 тр, в  ИП  стоимость 708,14т.р.                                                </t>
  </si>
  <si>
    <t>локальный сметный расчет46</t>
  </si>
  <si>
    <t>2.2.3.</t>
  </si>
  <si>
    <t xml:space="preserve">Монтаж автоматической пожарной сигнализации, системы оповещения и эвакуации при пожаре </t>
  </si>
  <si>
    <t>Отсутствие пожарной сигнализации в зданиях, где находится обслуживающий персонал, на территории очистных сооружений может создать чрезвычайную ситуацию. яются№69-ФЗ " О требовании пожарной безопасности"</t>
  </si>
  <si>
    <t>Монтаж автоматической пожарной сигнализации, системы оповещения и эвакуации при пожаре в зданиях, расположенных на территории очистных сооружений(ул.Промышленная,9)</t>
  </si>
  <si>
    <t xml:space="preserve">Наличие пожарной сигнализации, системы оповещения и эвакуации при пожаре </t>
  </si>
  <si>
    <t>Исполнение №69-ФЗ " О пожарной безопасности"</t>
  </si>
  <si>
    <t>Отсутствие пожарной сигнализации, системы оповещения и эвакуации при пожаре. Исполнение №69-ФЗ " "О пожарной безопасности"</t>
  </si>
  <si>
    <t xml:space="preserve"> Наличие пожарной сигнализации, системы оповещения и эвакуации при пожаре. Исполнение №69-ФЗ " "О пожарной безопасности"</t>
  </si>
  <si>
    <t>Исполнение №69-ФЗ " "О пожарной безопасности". Исключение чрезвычайной ситуации.</t>
  </si>
  <si>
    <t>31.12.2018</t>
  </si>
  <si>
    <t>Приложение №IV-27</t>
  </si>
  <si>
    <t>2.2.4.</t>
  </si>
  <si>
    <t>Монтаж заградительного противотаранного сооружения на въезде на территорию очистных сооружений</t>
  </si>
  <si>
    <t>Отсутствие заградительного противотаранного сооружения на въезде на территорию очистных сооружений.</t>
  </si>
  <si>
    <t>Монтаж заградительного противотаранного сооружения на въезде на территорию очистных сооружений(ул.Промышленная,9)</t>
  </si>
  <si>
    <t>Наличие заградительного противотаранного сооружения на въезде на территорию очистных сооружений</t>
  </si>
  <si>
    <t xml:space="preserve">Соответствие №35-ФЗ, Указу Презитента РФ от 15.02.2006г.№116 </t>
  </si>
  <si>
    <t xml:space="preserve">Не соответствие №35-ФЗ, Указу Презитента РФ от 15.02.2006г.№116 </t>
  </si>
  <si>
    <t>Исполнение №35-ФЗ, Указа Презитента РФ от 15.02.2006г.№116 . Оказание противодействия терроризму.</t>
  </si>
  <si>
    <t>30.05.2024</t>
  </si>
  <si>
    <t>Приложение №III-26</t>
  </si>
  <si>
    <t>2.2.5.</t>
  </si>
  <si>
    <t>Оборудование двух выпусков на сбросе в залив р.Б.Черемшан</t>
  </si>
  <si>
    <t>Выпуски на сбросе в залив р.Б.Черемшан не оборудованы. Для контроля за составом сточных вод необходимо выполнять отбор проб в местах сброса сточных вод в залив р.Б.Черемшан. Должна быть оборудована площадка для спуска к заливу.</t>
  </si>
  <si>
    <t xml:space="preserve">Оборудование выпусков на сбросе в залив р.Б.Черемшан, расположенных в местах входа труб д.500 и д.900мм в залив. </t>
  </si>
  <si>
    <t>Наличие оборудованных выпусков</t>
  </si>
  <si>
    <t>Соответствие Приказу Министерства труда и социальной защиты РФ от 7 июля 2015г. №439н</t>
  </si>
  <si>
    <t xml:space="preserve">Не соответствует Приказу от 7 июля 2015г.  №439н </t>
  </si>
  <si>
    <t xml:space="preserve">Соответствует Приказу от 7 июля 2015г.  №439н </t>
  </si>
  <si>
    <t>Предупреждение несчастных случаев на производстве.</t>
  </si>
  <si>
    <t>01.07.2027</t>
  </si>
  <si>
    <t>Приложение №IV-30</t>
  </si>
  <si>
    <t>Ремонт технологических трубопроводов</t>
  </si>
  <si>
    <t xml:space="preserve">Достижение планового значения показателя надежности.                     </t>
  </si>
  <si>
    <t>01.06.2038/ 01.06.2042/ 01.06.2045/ 01.06.2046</t>
  </si>
  <si>
    <t>30.06.2038/ 30.09.2042/ 30.06.2045/ 30.06.2046</t>
  </si>
  <si>
    <t>смета 04-01</t>
  </si>
  <si>
    <t>Модернизация заградительных сооружений территории очистных сооружений</t>
  </si>
  <si>
    <t xml:space="preserve">Заградительные сооружения очистных сооружений установлены в 1991г. Имеются участки разрушенного ограждения. </t>
  </si>
  <si>
    <t>Выполнить модернизацию отдельных участков заградительных сооружений территории очистных сооружекний.</t>
  </si>
  <si>
    <t>Состояние заградительных сооружений очистных сооружений</t>
  </si>
  <si>
    <t>01.09.2019</t>
  </si>
  <si>
    <t>1.Смета-это коммерческое предложение фирмы, работающей без НДС. В ИП все суммы предоставлены с НДС, т.к. при проведении конкурса может заявиться фирма, работающая с НДС. 2.Смета-это коммерческое предложение фирмы, которая не формирует сводные сметные расчеты в своих предложениях.</t>
  </si>
  <si>
    <t xml:space="preserve">по смете 345,145, сводного расчета нет, по ип-407,27    </t>
  </si>
  <si>
    <t>локальный сметный расчет1</t>
  </si>
  <si>
    <t xml:space="preserve">Модернизация системы цифровой видеорегистрации на территории ООО «Экопром» по адресу: г.Димитровград, ул.Промышленная,9 </t>
  </si>
  <si>
    <t>Существующая система видеорегистрации не совершенна, не охватывает осмотр территории вдоль ограждения.</t>
  </si>
  <si>
    <t>Модернизировать систему видеорегистрации с расширением зоны наблюдения на очистных сооружениях (ул.Промышленная,9)</t>
  </si>
  <si>
    <t>Количество камер видеорегистрации</t>
  </si>
  <si>
    <t>01.05.2020</t>
  </si>
  <si>
    <t>Приложение №IV-1</t>
  </si>
  <si>
    <t>Реконструкция в здании лаборатории "Водоотведение". Реконструкция оконных проемов.</t>
  </si>
  <si>
    <t>Здание лаборатории построено в 1969г. Капитальный ремонт за 48 лет не проводился. Оконные проемы не выполняют назначенную функцию-устарели физически и морально. Требуется замена.</t>
  </si>
  <si>
    <t>Установить оконные проемы в здании лаборатории, расположенном на территории очистных сооружений (ул.Промышленная,9)</t>
  </si>
  <si>
    <t>Оконные проемы</t>
  </si>
  <si>
    <t xml:space="preserve">Исполнение СНиП 2.09.04-87* , требования по аккредитации ГОСТР17025 "Аккредитация лабораторий", СПиН СанПиН 2.1.5.980-00 «Гигиенические требования к охране поверхностных вод». </t>
  </si>
  <si>
    <t>30.05.2021</t>
  </si>
  <si>
    <t>смета 04-15</t>
  </si>
  <si>
    <t>Ремонт приточной вентиляционной системы</t>
  </si>
  <si>
    <t>Здание лаборатории построено в 1969г. Капитальный ремонт за 48 лет не проводился. Приточная вентиляция не выполняет назначенную функцию-устарела физически и морально.. Требуется замена.</t>
  </si>
  <si>
    <t>Смонтировать приточную вентиляцию в здании лаборатории, расположенном на территории очистных сооружений(ул.Промышленная,9)</t>
  </si>
  <si>
    <t>Вентиляция приточная</t>
  </si>
  <si>
    <t>смета 04-02</t>
  </si>
  <si>
    <t>Приобретение и монтаж ворот на въезде на ГОС</t>
  </si>
  <si>
    <t>Ворота на въезде на очистные сооружения смонтированы в 1968г. Регулярный текущий ремонт не дает результатов.Требуется модернизация.</t>
  </si>
  <si>
    <t>Приобрести и смонтировать ворота на въезде на очистные сооружения(ул.Промышленная,9).</t>
  </si>
  <si>
    <t>Состояние ворот на въезде на очистные сооружения</t>
  </si>
  <si>
    <t>30.06.2021</t>
  </si>
  <si>
    <t>Приложение №IV-28</t>
  </si>
  <si>
    <t>Реконструкция здания лаборатории</t>
  </si>
  <si>
    <t>Здание лаборатории построено в 1969г. Капитальный ремонт за 48 лет не проводился.</t>
  </si>
  <si>
    <t xml:space="preserve">Выполнение отдельными этапами реконструкции здания лаборатории. </t>
  </si>
  <si>
    <t>01.11.2046</t>
  </si>
  <si>
    <t>Приложение №IV-29</t>
  </si>
  <si>
    <t>Реконструкция теплотрассы на территории очистных сооружений</t>
  </si>
  <si>
    <t>Теплотрасса построена в 1968г. Проводился текущий ремонт отдельных участков.</t>
  </si>
  <si>
    <t xml:space="preserve">Выполнить замену теплотрассы из труб низкой теплопроводности. </t>
  </si>
  <si>
    <t>01.06.2022</t>
  </si>
  <si>
    <t>01.07.2023</t>
  </si>
  <si>
    <t>Приложение №IV-31</t>
  </si>
  <si>
    <t>Монтаж счетчиков учета сточных вод на двух коллекторах на выпуске с ГОС</t>
  </si>
  <si>
    <t xml:space="preserve">Ультразвуковые счетчики учета сточныз вод установлены в 2017г. Срок эксплуатации10 лет. </t>
  </si>
  <si>
    <t>Выполнить замену ультразвуковых счетчиков на более точные.</t>
  </si>
  <si>
    <t>01.09.2027/ 01.09.2037</t>
  </si>
  <si>
    <t>30.09.2027/ 30.09.2037</t>
  </si>
  <si>
    <t>Приложение №IV-32</t>
  </si>
  <si>
    <t>Реконструкция производственных зданий и сооружений</t>
  </si>
  <si>
    <t xml:space="preserve">Производственных здания и сооружения введены в эксплуатацию в 1968г. </t>
  </si>
  <si>
    <t>Необходимо выполнить капитальный ремонт зданий и сооружений.</t>
  </si>
  <si>
    <t>01.08.2046</t>
  </si>
  <si>
    <t>смета 04-21</t>
  </si>
  <si>
    <t>Заградительные сооружения очистных сооружений установлены в 1991г. Частично ремонт будет выполнен в 2019г.</t>
  </si>
  <si>
    <t>Выполнить частичный ремонт заградительных сооружений.</t>
  </si>
  <si>
    <t>01.07.2032</t>
  </si>
  <si>
    <t>01.08.2032</t>
  </si>
  <si>
    <t>Приложение №IV-33</t>
  </si>
  <si>
    <t>Модернизация видеонаблюдения</t>
  </si>
  <si>
    <t>Существующая система видеорегистрации не совершенна, так как монтаж выполнялся в 2020г.</t>
  </si>
  <si>
    <t>Приложение №IV-34</t>
  </si>
  <si>
    <t>Модернизация пожарной сигнализации</t>
  </si>
  <si>
    <t>Пожарная сигнализация в зданиях, где находится обслуживающий персонал, на территории очистных сооружений может создать чрезвычайную ситуацию. яются№69-ФЗ " О требовании пожарной безопасности", т.к. смонтирована в 2018г.</t>
  </si>
  <si>
    <t>Модернизацияавтоматической пожарной сигнализации, системы оповещения и эвакуации при пожаре в зданиях, расположенных на территории очистных сооружений(ул.Промышленная,9)</t>
  </si>
  <si>
    <t>01.06.2029</t>
  </si>
  <si>
    <t>смета 04-08</t>
  </si>
  <si>
    <t>Реконструкция первичных отстойников №№11,12</t>
  </si>
  <si>
    <t>Достижение плановых значений показателя надежности, качества очистки сточных вод   Замена двух илоскребоа на первичных отстойниках №№11,12 для достижение плановых значений показателей надежности, качества очистки сточных вод.</t>
  </si>
  <si>
    <t>На первичных отстойниках , расположенных на территории очистных сооружений,  заменить илоскребы, выполнить соопутствующие бетонные работы.</t>
  </si>
  <si>
    <t xml:space="preserve">Плата за негативное воздействие на окружающую среду(за сброс загрязняющих веществ в водные объекты) </t>
  </si>
  <si>
    <t>т.руб.</t>
  </si>
  <si>
    <t>1.Экономия от снижения платы за негативное воздействие на окружающую среду( за сброс загрязняющих веществ в водные объекты) составит 551,1 т.руб. 2.Повышение надежности работы очистных сооружений.</t>
  </si>
  <si>
    <t>01.10.2017</t>
  </si>
  <si>
    <t>30.12.2017</t>
  </si>
  <si>
    <t>смета 04-10</t>
  </si>
  <si>
    <t>Реконструкция в насосно-воздуходувной станции.Замена насосов №№1,2</t>
  </si>
  <si>
    <t>Достижение плановых значений показателей надежности, энергетической эффективности.                      Насосы СМ-250 в Здании насосно- воздуходувной станции установлены в 1984г. Для предотвращения выхода из строя необходимо их заменить.</t>
  </si>
  <si>
    <t>В Воздуходувно-насосной станции, расположенной на территории очистных сооружений, два энергоемких насоса СМ-250 необходимо заменить на менее энегоемкие насосы марки GRUNDFOS</t>
  </si>
  <si>
    <t>Затраты на Э/Энергию</t>
  </si>
  <si>
    <t>1.Экономия э/энергии составит 410,4тыс.руб. в год.                       2.Повышение надежности работы очистных сооружений.</t>
  </si>
  <si>
    <t>30.11.2017</t>
  </si>
  <si>
    <t>смета 04-05</t>
  </si>
  <si>
    <t>Реконструкция вторичных отстойников. Замена илососов №№1,2</t>
  </si>
  <si>
    <t>Достижение плановых значений показателей надежности, качества очистки сточных вод. Илососы на вторичных отстойниках №№1,2 установлены в 1984г. Для предотвращения выхода из строя необходимо их заменить.</t>
  </si>
  <si>
    <t xml:space="preserve">На вторичных отстойниках, расположенных на территории очистных сооружений, заменить  два илососа. </t>
  </si>
  <si>
    <t>1.Экономия от снижения платы за негативное воздействие на окружающую среду( за сброс загрязняющих веществ в водные объекты) составит 526,1 1 т.руб. 2.Повышение надежности работы очистных сооружений.</t>
  </si>
  <si>
    <t>01.06.2018</t>
  </si>
  <si>
    <t>Название уточнено.</t>
  </si>
  <si>
    <t xml:space="preserve">уточнить название               </t>
  </si>
  <si>
    <t>смета 04-06</t>
  </si>
  <si>
    <t>Реконструкция вторичных отстойников. Замена илососа №3</t>
  </si>
  <si>
    <t>Достижение плановых значений показателей надежности, качества очистки сточных вод. Илосос на вторичном отстойнике №3 установлен в 1984г. Для предотвращения выхода из строя необходимо его заменить.</t>
  </si>
  <si>
    <t xml:space="preserve">На вторичном отстойнике, расположенном на территории очистных сооружений, заменить   илосос. </t>
  </si>
  <si>
    <t>1.Экономия от снижения платы за негативное воздействие на окружающую среду( за сброс загрязняющих веществ в водные объекты) составит 263,057 т.руб. 2.Повышение надежности работы очистных сооружений.</t>
  </si>
  <si>
    <t>Замечание устранено. Приложен скан сметы с суммой7122,94т.руб.</t>
  </si>
  <si>
    <t>стоимость по ип 7122тр, по смете 7088,27тр</t>
  </si>
  <si>
    <t>смета 04-07</t>
  </si>
  <si>
    <t>Реконструкция вторичных отстойников. Замена илососа №4</t>
  </si>
  <si>
    <t>Достижение плановых значений показателей надежности, качества очистки сточных вод. Илосос на вторичном отстойнике №4 установлен в 1984г. Для предотвращения выхода из строя необходимо его заменить.</t>
  </si>
  <si>
    <t>01.06.2020</t>
  </si>
  <si>
    <t>01.09.2020</t>
  </si>
  <si>
    <t xml:space="preserve"> 04-03</t>
  </si>
  <si>
    <t>Реконструкция первичных отстойников. Замена илоскреба №13</t>
  </si>
  <si>
    <t>Достижение плановых значений показателя надежности, качества очистки сточных вод   Замена илоскреба на первичном отстойнике №3 для достижение плановых значений показателей надежности, качества очистки сточных вод.</t>
  </si>
  <si>
    <t>На первичном отстойнике , расположенном на территории очистных сооружений,  заменить илоскреб, выполнить соопутствующие бетонные работы.</t>
  </si>
  <si>
    <t>1.Экономия от снижения платы за негативное воздействие на окружающую среду( за сброс загрязняющих веществ в водные объекты) составит 275,55 т.руб. 2.Повышение надежности работы очистных сооружений.</t>
  </si>
  <si>
    <t>смета 04-04</t>
  </si>
  <si>
    <t>Реконструкция первичных отстойников.Замена илоскреба №14</t>
  </si>
  <si>
    <t>Достижение плановых значений показателя надежности, качества очистки сточных вод   Замена илоскреба на первичном отстойнике №4 для достижение плановых значений показателей надежности, качества очистки сточных вод.</t>
  </si>
  <si>
    <t>01.09.2021</t>
  </si>
  <si>
    <t>смета 04-11</t>
  </si>
  <si>
    <t>Реконструкция в здании Решеток. Замена насоса №1</t>
  </si>
  <si>
    <t>Достижение плановых значений показателей надежности, энергетической эффективности.                      Насос СМ-150 в Здании Решеток установлен в 1984г. Для предотвращения выхода из строя необходимо его заменить.</t>
  </si>
  <si>
    <t>В Здании Решеток, расположенном на территории очистных сооружений,  энергоемкий насоса СМ-150 необходимо заменить на менее энегоемкие насосы марки GRUNDFOS.</t>
  </si>
  <si>
    <t>1.Экономия э/энергии составит 186,588 тыс.руб. в год.                       2.Повышение надежности работы очистных сооружений.</t>
  </si>
  <si>
    <t>30.05.2019</t>
  </si>
  <si>
    <t>смета 04-12</t>
  </si>
  <si>
    <t>Реконструкция в здании Решеток. Замена насоса №2</t>
  </si>
  <si>
    <t>смета 04-14</t>
  </si>
  <si>
    <t>Продление  Технологического регламента производства и применения агрохимиката почвогрунт «Димитровградский».</t>
  </si>
  <si>
    <t>Достижение плановых значений показателя надежности, качества очистки сточных вод. Регламент разработан в 2015г. на 5 лет. Регламент определяет методы обращения с осадком сточных вод. Обеспечивается предотвращение переполнения карт и излива сточных вод на поверхность участка, прилегающего к очистным сооружениям.</t>
  </si>
  <si>
    <t>Разработать новые положения Регламента в связи с изменением и дополнением постановленийв сфере водоотведения, СПиН СанПиН 2.1.5.980-00.</t>
  </si>
  <si>
    <t>Срок действия регламента составляет пять лет</t>
  </si>
  <si>
    <t>Действующий Регламент</t>
  </si>
  <si>
    <t xml:space="preserve">Соответствие СПиН СанПиН 2.1.5.980-00 , №52-ФЗ, 7-ФЗ, 109-ФЗ </t>
  </si>
  <si>
    <t xml:space="preserve">Не соответствует СПиН СанПиН 2.1.5.980-00, №52-ФЗ, 7-ФЗ, 109-ФЗ </t>
  </si>
  <si>
    <t xml:space="preserve">СоответствуетСПиН СанПиН 2.1.5.980-00 «Гигиенические требования к охране поверхностных вод», действующим постановлениям в сфере водоотведения№52-ФЗ, 7-ФЗ, 109-ФЗ . </t>
  </si>
  <si>
    <t>Поддержание качества очистки сточных вод согласно ПДК</t>
  </si>
  <si>
    <t>01.07.2020</t>
  </si>
  <si>
    <t>01.08.2020</t>
  </si>
  <si>
    <t>Приложение №IV-2</t>
  </si>
  <si>
    <t>Корректировка технологического регламента по эксплуатации очистных сооружений г.Димитровграда Ульяновской области</t>
  </si>
  <si>
    <t>Достижение плановых значений показателя надежности, качества очистки сточных вод.  Регламент разработан в 2013г. на 5 лет. Проведение очистки сточных вод в определенной последовательности: периодичности откачек ила, подачи воздуха, времени отстаивания- описано в технологическом Регламенте. Безукоризненное выполнение технологического Регламента повышает качество очистки сточных вод.</t>
  </si>
  <si>
    <t xml:space="preserve">Соответствие СПиН СанПиН 2.1.5.980-00 «Гигиенические требования к охране поверхностных вод», действующим постановлениям в сфере водоотведения. </t>
  </si>
  <si>
    <t xml:space="preserve">Не соответствует СПиН СанПиН 2.1.5.980-00 «Гигиенические требования к охране поверхностных вод», действующим постановлениям в сфере водоотведения. </t>
  </si>
  <si>
    <t xml:space="preserve">СоответствуетСПиН СанПиН 2.1.5.980-00 «Гигиенические требования к охране поверхностных вод», действующим постановлениям в сфере водоотведения. </t>
  </si>
  <si>
    <t>01.01.2018</t>
  </si>
  <si>
    <t>30.01.2018</t>
  </si>
  <si>
    <t>Приложение №IV-3,4</t>
  </si>
  <si>
    <t xml:space="preserve">Приобретение лабораторного оборудования(2017-2021г.г.). </t>
  </si>
  <si>
    <t xml:space="preserve">Достижение плановых значений показателя надежности, качества очистки сточных вод. Выполнение качественно и точно анализов очистки сточных вод на промежуточных стадиях очистки сточных вод дает возможность регулировать процесс очистки сточных вод, повышая качество очистки сточных вод. </t>
  </si>
  <si>
    <t>В лаборатории "Водоотведение" необходимо регулярно выполнять обновление лабораторного оборудования для получения более качественных результатов анализов. Приобрести 4 ед оборудования.</t>
  </si>
  <si>
    <t>Оборудование лаборатории</t>
  </si>
  <si>
    <t xml:space="preserve">Соответствие аккредитации ГОСТР17025 "Аккредитация лабораторий",  требований ГОСТ ИСО/МЭК 17025-2009 </t>
  </si>
  <si>
    <t xml:space="preserve">Не соответствует аккредитации ГОСТР17025 "Аккредитация лабораторий",  требованиям ГОСТ ИСО/МЭК 17025-2009 </t>
  </si>
  <si>
    <t xml:space="preserve">Соответствует аккредитации ГОСТР17025 "Аккредитация лабораторий",  требованиям ГОСТ ИСО/МЭК 17025-2009 </t>
  </si>
  <si>
    <t>смета 04-16-01, 04-16-02</t>
  </si>
  <si>
    <t>Реконструкция аэротенка №1</t>
  </si>
  <si>
    <t>Достижение плановых значений показателя надежности, качества очистки сточных вод. Удаление биогенных элементов азота и фосфора из очищаемой сточной воды,  доведение до норм сброса для водоема рыбохозяйственного значения.</t>
  </si>
  <si>
    <t>1.Экономия от снижения платы за негативное воздействие на окружающую среду( за сброс загрязняющих веществ в водные объекты). 2.Повышение надежности работы очистных сооружений.</t>
  </si>
  <si>
    <t>01.05.2022</t>
  </si>
  <si>
    <t>01.09.2037</t>
  </si>
  <si>
    <t>смета 04-17-01, 04-17-02</t>
  </si>
  <si>
    <t xml:space="preserve">Реконструкция аэротенка №2. </t>
  </si>
  <si>
    <t>01.09.2041</t>
  </si>
  <si>
    <t>Приложение №IV-6-25</t>
  </si>
  <si>
    <t xml:space="preserve">Приобретение лабораторного оборудования.(2022-2046г.г.) </t>
  </si>
  <si>
    <t xml:space="preserve">В лаборатории "Водоотведение" необходимо регулярно выполнять обновление лабораторного оборудования для получения более качественных результатов анализов. </t>
  </si>
  <si>
    <t>Корректировка технологического регламента эксплуатации очистных сооружений канализации (2023г.).</t>
  </si>
  <si>
    <t>Достижение плановых значений показателя надежности, качества очистки сточных вод.  Регламент разработан на 5-10 лет. Проведение очистки сточных вод в определенной последовательности: периодичности откачек ила, подачи воздуха, времени отстаивания- описано в технологическом Регламенте. Безукоризненное выполнение технологического Регламента повышает качество очистки сточных вод.</t>
  </si>
  <si>
    <t>Срок действия регламента составляет пять лет- десять лет</t>
  </si>
  <si>
    <t xml:space="preserve">01.01.2023 </t>
  </si>
  <si>
    <t>30.01.23</t>
  </si>
  <si>
    <t>Реконструкция насосно-воздуходувной станции. Замена насосных агрегатов (2026-2027г.г.).</t>
  </si>
  <si>
    <t>01.02.2026</t>
  </si>
  <si>
    <t>01.02.2027</t>
  </si>
  <si>
    <t>Приложение №IV-41-45-</t>
  </si>
  <si>
    <t>Приобретение технологического оборудования</t>
  </si>
  <si>
    <t xml:space="preserve">Достижение плановых значений показателей надежности. Оборудование имеет срок эксплуатации 5-7лет. </t>
  </si>
  <si>
    <t>Необходимо регулярно выполнять замену вышедшего из строя оборудования.</t>
  </si>
  <si>
    <t>01.02.2046</t>
  </si>
  <si>
    <t>Приложение №IV-35</t>
  </si>
  <si>
    <t>Монтаж пробоотборников для контроля сточных вод на различных этапах процесса очистки</t>
  </si>
  <si>
    <t>Достижение плановых значений показателя надежности, качества очистки сточных вод. Выполнение качественно и точно анализов очистки сточных вод на промежуточных стадиях очистки сточных вод дает возможность регулировать процесс очистки сточных вод, повышая качество очистки сточных вод. Отбор проб с помощью пробоотборника дает усредненные показатели качества очистки сточных вод.</t>
  </si>
  <si>
    <t>Необходимо приобрести пробоотборники для усреднения в течение суток отбираемой пробы.</t>
  </si>
  <si>
    <t>01.03.2027</t>
  </si>
  <si>
    <t>30.03.2027</t>
  </si>
  <si>
    <t>смета 04-11,12, Приложение №IV-36</t>
  </si>
  <si>
    <t>Замена оборудования на здании решеток. Замена насосов (2029-2031г.г.).</t>
  </si>
  <si>
    <t>Реконструкция в здании Решеток. Замена насосов.</t>
  </si>
  <si>
    <t>Достижение плановых значений показателей надежности, энергетической эффективности.                      Насос СМ-150 в Здании Решеток установлен в 2019-2020г.г. Для предотвращения выхода из строя необходимо его заменить.</t>
  </si>
  <si>
    <t xml:space="preserve">В Здании Решеток, расположенном на территории очистных сооружений,  энергоемкий насосы необходимо заменить на менее энегоемкие. </t>
  </si>
  <si>
    <t>01.03.2029 01.03.2031</t>
  </si>
  <si>
    <t>30.03.2029 30.03.2031</t>
  </si>
  <si>
    <t>смета 04-19,20</t>
  </si>
  <si>
    <t>Продление технологического регламента производства и применения агрохимиката почвогрунт «Димитровградский».(2029г., 2039г.)</t>
  </si>
  <si>
    <t>01.03.2029 01.03.2039</t>
  </si>
  <si>
    <t>30.03.2029 30.03.2039</t>
  </si>
  <si>
    <t>приложение №IV-37,38п.1</t>
  </si>
  <si>
    <t>Реконструкция первичных отстойников. Замена илоскребов(2033-2036г.г.).</t>
  </si>
  <si>
    <t>Достижение плановых значений показателя надежности, качества очистки сточных вод   Замена илоскребоа на первичных отстойниках  для достижение плановых значений показателей надежности, качества очистки сточных вод.</t>
  </si>
  <si>
    <t xml:space="preserve">01.05.2033 </t>
  </si>
  <si>
    <t xml:space="preserve">30.05.2036 </t>
  </si>
  <si>
    <t>Приложение №IV-39п.4,5,6</t>
  </si>
  <si>
    <t>Реконструкция вторичных отстойников. Замена илососов (2034-2038г.г.).</t>
  </si>
  <si>
    <t xml:space="preserve">01.05.2034 </t>
  </si>
  <si>
    <t xml:space="preserve">30.05.2038 </t>
  </si>
  <si>
    <t>смета 04-18-01 до 04-18-07</t>
  </si>
  <si>
    <t>Реконструкция цеха механического обезвоживания осадка сточных вод.</t>
  </si>
  <si>
    <t xml:space="preserve">Достижение плановых значений показателя надежности, качества очистки сточных вод. Сокращение объема осадка сточных вод. Сокращение площадей иловых карт.  </t>
  </si>
  <si>
    <t>Выполнить реконструкцию ЦМО , заключающееся в капитальном ремонте здания и приобретении оборудования.</t>
  </si>
  <si>
    <t xml:space="preserve">01.06.2041 </t>
  </si>
  <si>
    <t xml:space="preserve">30.06.2046 </t>
  </si>
  <si>
    <t>Замена оборудования на здании решеток. Замена насосов (2039-2041г.г.).</t>
  </si>
  <si>
    <t>Достижение плановых значений показателя надежности.</t>
  </si>
  <si>
    <t>В Здании Решеток, расположенном на территории очистных сооружений заменить насосы на менее энергоемкие.</t>
  </si>
  <si>
    <t xml:space="preserve">01.06.2039 </t>
  </si>
  <si>
    <t xml:space="preserve">30.06.2041 </t>
  </si>
  <si>
    <t>Приложение №IV-40</t>
  </si>
  <si>
    <t>Реконструкция насосно-воздуходувной станции. Замена воздуходувных агрегатов.</t>
  </si>
  <si>
    <t>Достижение плановых значений показателя надежности, качества очистки сточных вод. Обеспечение необходимого объема воздуха в аэротенках.</t>
  </si>
  <si>
    <t>Заменить воздуходувные агрегаты на менее энергоемкие.</t>
  </si>
  <si>
    <t xml:space="preserve">01.06.2044 </t>
  </si>
  <si>
    <t xml:space="preserve">01.06.2046 </t>
  </si>
  <si>
    <t>итого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</si>
</sst>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[$€-1]_-;\-* #,##0.00[$€-1]_-;_-* &quot;-&quot;??[$€-1]_-"/>
    <numFmt numFmtId="181" formatCode="_-* #,##0.00_р_._-;\-* #,##0.00_р_._-;_-* \-??_р_._-;_-@_-"/>
    <numFmt numFmtId="182" formatCode="&quot;$&quot;#,##0"/>
    <numFmt numFmtId="183" formatCode="_-* #,##0\ &quot;руб&quot;_-;\-* #,##0\ &quot;руб&quot;_-;_-* &quot;-&quot;\ &quot;руб&quot;_-;_-@_-"/>
    <numFmt numFmtId="184" formatCode="_ * #,##0.00_ ;_ * \-#,##0.00_ ;_ * &quot;-&quot;??_ ;_ @_ "/>
    <numFmt numFmtId="185" formatCode="_(&quot;р.&quot;* #,##0.00_);_(&quot;р.&quot;* \(#,##0.00\);_(&quot;р.&quot;* &quot;-&quot;??_);_(@_)"/>
    <numFmt numFmtId="186" formatCode="_ * #,##0_ ;_ * \-#,##0_ ;_ * &quot;-&quot;_ ;_ @_ "/>
    <numFmt numFmtId="187" formatCode="General_)"/>
    <numFmt numFmtId="188" formatCode="0_)"/>
    <numFmt numFmtId="189" formatCode="0.0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name val="Helv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name val="Times New Roman CYR"/>
      <family val="2"/>
    </font>
    <font>
      <u val="single"/>
      <sz val="9.6"/>
      <color indexed="12"/>
      <name val="Arial"/>
      <family val="2"/>
    </font>
    <font>
      <sz val="10"/>
      <name val="Times New Roman CYR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sz val="11"/>
      <color indexed="52"/>
      <name val="Calibri"/>
      <family val="2"/>
    </font>
    <font>
      <sz val="8"/>
      <name val="Helv"/>
      <family val="2"/>
    </font>
    <font>
      <b/>
      <sz val="12"/>
      <name val="NTHelvetica/Cyrillic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NTHarmonica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0"/>
      <color indexed="9"/>
      <name val="Verdana"/>
      <family val="2"/>
    </font>
    <font>
      <b/>
      <sz val="14"/>
      <name val="Times New Roman"/>
      <family val="1"/>
    </font>
    <font>
      <sz val="10"/>
      <name val="NTHelvetica/Cyrillic"/>
      <family val="2"/>
    </font>
    <font>
      <sz val="10"/>
      <name val="MS Sans Serif"/>
      <family val="2"/>
    </font>
    <font>
      <sz val="9"/>
      <name val="Arial Cyr"/>
      <family val="2"/>
    </font>
    <font>
      <b/>
      <sz val="9"/>
      <name val="Tahoma"/>
      <family val="2"/>
    </font>
    <font>
      <sz val="13"/>
      <name val="Times New Roman"/>
      <family val="1"/>
    </font>
    <font>
      <sz val="12"/>
      <name val="Arial Cyr"/>
      <family val="2"/>
    </font>
    <font>
      <u val="single"/>
      <sz val="7"/>
      <color indexed="36"/>
      <name val="Arial"/>
      <family val="2"/>
    </font>
    <font>
      <b/>
      <sz val="14"/>
      <name val="Franklin Gothic Medium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2"/>
      <name val="Tms Rmn"/>
      <family val="2"/>
    </font>
    <font>
      <sz val="10"/>
      <name val="Courier"/>
      <family val="2"/>
    </font>
    <font>
      <b/>
      <sz val="10"/>
      <color indexed="12"/>
      <name val="Arial Cyr"/>
      <family val="2"/>
    </font>
    <font>
      <b/>
      <sz val="10"/>
      <name val="SvobodaFWF"/>
      <family val="2"/>
    </font>
    <font>
      <b/>
      <sz val="14"/>
      <name val="Arial"/>
      <family val="2"/>
    </font>
    <font>
      <sz val="9"/>
      <color indexed="10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8"/>
      <color theme="1"/>
      <name val="Times New Roman"/>
      <family val="1"/>
    </font>
    <font>
      <sz val="8"/>
      <color rgb="FF000000"/>
      <name val="Tahoma"/>
      <family val="2"/>
    </font>
    <font>
      <sz val="9"/>
      <color theme="1"/>
      <name val="Times New Roman"/>
      <family val="1"/>
    </font>
    <font>
      <sz val="8"/>
      <color rgb="FF2D2D2D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8"/>
        <bgColor indexed="11"/>
      </patternFill>
    </fill>
    <fill>
      <patternFill patternType="lightGray"/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4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183" fontId="0" fillId="0" borderId="0">
      <alignment horizontal="center"/>
      <protection/>
    </xf>
    <xf numFmtId="183" fontId="0" fillId="0" borderId="0">
      <alignment horizontal="center"/>
      <protection/>
    </xf>
    <xf numFmtId="183" fontId="0" fillId="0" borderId="0">
      <alignment horizontal="center"/>
      <protection/>
    </xf>
    <xf numFmtId="183" fontId="0" fillId="0" borderId="0">
      <alignment horizontal="center"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62" fillId="6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6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63" fillId="26" borderId="0" applyNumberFormat="0" applyBorder="0" applyAlignment="0" applyProtection="0"/>
    <xf numFmtId="0" fontId="13" fillId="17" borderId="0" applyNumberFormat="0" applyBorder="0" applyAlignment="0" applyProtection="0"/>
    <xf numFmtId="0" fontId="63" fillId="27" borderId="0" applyNumberFormat="0" applyBorder="0" applyAlignment="0" applyProtection="0"/>
    <xf numFmtId="0" fontId="13" fillId="19" borderId="0" applyNumberFormat="0" applyBorder="0" applyAlignment="0" applyProtection="0"/>
    <xf numFmtId="0" fontId="63" fillId="28" borderId="0" applyNumberFormat="0" applyBorder="0" applyAlignment="0" applyProtection="0"/>
    <xf numFmtId="0" fontId="13" fillId="29" borderId="0" applyNumberFormat="0" applyBorder="0" applyAlignment="0" applyProtection="0"/>
    <xf numFmtId="0" fontId="63" fillId="30" borderId="0" applyNumberFormat="0" applyBorder="0" applyAlignment="0" applyProtection="0"/>
    <xf numFmtId="0" fontId="13" fillId="31" borderId="0" applyNumberFormat="0" applyBorder="0" applyAlignment="0" applyProtection="0"/>
    <xf numFmtId="0" fontId="63" fillId="32" borderId="0" applyNumberFormat="0" applyBorder="0" applyAlignment="0" applyProtection="0"/>
    <xf numFmtId="0" fontId="13" fillId="33" borderId="0" applyNumberFormat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79" fontId="20" fillId="0" borderId="0" applyFont="0" applyFill="0" applyBorder="0" applyAlignment="0" applyProtection="0"/>
    <xf numFmtId="14" fontId="34" fillId="0" borderId="0" applyFont="0" applyBorder="0">
      <alignment vertical="top"/>
      <protection/>
    </xf>
    <xf numFmtId="0" fontId="51" fillId="0" borderId="0" applyNumberFormat="0" applyFill="0" applyBorder="0" applyAlignment="0" applyProtection="0"/>
    <xf numFmtId="180" fontId="2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54" fillId="0" borderId="1" applyNumberFormat="0" applyBorder="0">
      <alignment horizontal="centerContinuous"/>
      <protection/>
    </xf>
    <xf numFmtId="0" fontId="29" fillId="0" borderId="0">
      <alignment horizontal="center"/>
      <protection/>
    </xf>
    <xf numFmtId="0" fontId="29" fillId="34" borderId="0">
      <alignment horizontal="center"/>
      <protection/>
    </xf>
    <xf numFmtId="0" fontId="8" fillId="35" borderId="0">
      <alignment/>
      <protection/>
    </xf>
    <xf numFmtId="0" fontId="39" fillId="36" borderId="0">
      <alignment/>
      <protection/>
    </xf>
    <xf numFmtId="0" fontId="5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186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 applyNumberFormat="0">
      <alignment horizontal="left"/>
      <protection/>
    </xf>
    <xf numFmtId="182" fontId="40" fillId="0" borderId="2">
      <alignment horizontal="left" vertical="center"/>
      <protection locked="0"/>
    </xf>
    <xf numFmtId="2" fontId="38" fillId="37" borderId="3" applyProtection="0">
      <alignment/>
    </xf>
    <xf numFmtId="2" fontId="38" fillId="37" borderId="3" applyProtection="0">
      <alignment/>
    </xf>
    <xf numFmtId="2" fontId="49" fillId="0" borderId="0" applyFill="0" applyBorder="0" applyProtection="0">
      <alignment/>
    </xf>
    <xf numFmtId="2" fontId="21" fillId="0" borderId="0" applyFill="0" applyBorder="0" applyProtection="0">
      <alignment/>
    </xf>
    <xf numFmtId="2" fontId="21" fillId="38" borderId="3" applyProtection="0">
      <alignment/>
    </xf>
    <xf numFmtId="2" fontId="21" fillId="39" borderId="3" applyProtection="0">
      <alignment/>
    </xf>
    <xf numFmtId="2" fontId="21" fillId="40" borderId="3" applyProtection="0">
      <alignment/>
    </xf>
    <xf numFmtId="2" fontId="21" fillId="40" borderId="3" applyProtection="0">
      <alignment horizontal="center"/>
    </xf>
    <xf numFmtId="2" fontId="21" fillId="39" borderId="3" applyProtection="0">
      <alignment horizontal="center"/>
    </xf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87" fontId="0" fillId="0" borderId="4">
      <alignment/>
      <protection locked="0"/>
    </xf>
    <xf numFmtId="0" fontId="36" fillId="13" borderId="5" applyNumberFormat="0" applyAlignment="0" applyProtection="0"/>
    <xf numFmtId="0" fontId="36" fillId="13" borderId="5" applyNumberFormat="0" applyAlignment="0" applyProtection="0"/>
    <xf numFmtId="0" fontId="16" fillId="44" borderId="6" applyNumberFormat="0" applyAlignment="0" applyProtection="0"/>
    <xf numFmtId="0" fontId="16" fillId="44" borderId="6" applyNumberFormat="0" applyAlignment="0" applyProtection="0"/>
    <xf numFmtId="0" fontId="25" fillId="44" borderId="5" applyNumberFormat="0" applyAlignment="0" applyProtection="0"/>
    <xf numFmtId="0" fontId="25" fillId="44" borderId="5" applyNumberFormat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43" fillId="0" borderId="10" applyBorder="0">
      <alignment horizontal="center" vertical="center" wrapText="1"/>
      <protection/>
    </xf>
    <xf numFmtId="187" fontId="53" fillId="11" borderId="4">
      <alignment/>
      <protection/>
    </xf>
    <xf numFmtId="4" fontId="26" fillId="45" borderId="2" applyBorder="0">
      <alignment horizontal="right"/>
      <protection/>
    </xf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2" fillId="46" borderId="12" applyNumberFormat="0" applyAlignment="0" applyProtection="0"/>
    <xf numFmtId="0" fontId="12" fillId="46" borderId="12" applyNumberFormat="0" applyAlignment="0" applyProtection="0"/>
    <xf numFmtId="0" fontId="48" fillId="0" borderId="0">
      <alignment horizontal="center" vertical="top" wrapText="1"/>
      <protection/>
    </xf>
    <xf numFmtId="0" fontId="55" fillId="0" borderId="0">
      <alignment horizontal="center" vertical="center" wrapText="1"/>
      <protection/>
    </xf>
    <xf numFmtId="0" fontId="37" fillId="0" borderId="0" applyFill="0">
      <alignment wrapText="1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188" fontId="5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89" fontId="22" fillId="45" borderId="13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7" borderId="14" applyNumberFormat="0" applyFont="0" applyAlignment="0" applyProtection="0"/>
    <xf numFmtId="0" fontId="20" fillId="47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182" fontId="0" fillId="0" borderId="0" applyFill="0" applyProtection="0">
      <alignment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37" fillId="0" borderId="0">
      <alignment horizontal="center"/>
      <protection/>
    </xf>
    <xf numFmtId="38" fontId="0" fillId="0" borderId="0" applyFont="0" applyFill="0" applyBorder="0" applyAlignment="0" applyProtection="0"/>
    <xf numFmtId="3" fontId="42" fillId="0" borderId="16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76" fontId="0" fillId="0" borderId="0" applyFont="0" applyFill="0" applyBorder="0" applyAlignment="0" applyProtection="0"/>
    <xf numFmtId="181" fontId="1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26" fillId="7" borderId="0" applyBorder="0">
      <alignment horizontal="right"/>
      <protection/>
    </xf>
    <xf numFmtId="4" fontId="26" fillId="7" borderId="0" applyFont="0" applyBorder="0">
      <alignment horizontal="right"/>
      <protection/>
    </xf>
    <xf numFmtId="4" fontId="26" fillId="7" borderId="0" applyBorder="0">
      <alignment horizontal="right"/>
      <protection/>
    </xf>
    <xf numFmtId="4" fontId="26" fillId="13" borderId="17" applyBorder="0">
      <alignment horizontal="right"/>
      <protection/>
    </xf>
    <xf numFmtId="4" fontId="26" fillId="7" borderId="2" applyFont="0" applyBorder="0">
      <alignment horizontal="right"/>
      <protection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6" fillId="13" borderId="5" applyNumberFormat="0" applyAlignment="0" applyProtection="0"/>
  </cellStyleXfs>
  <cellXfs count="151"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48" borderId="2" xfId="0" applyFont="1" applyFill="1" applyBorder="1" applyAlignment="1">
      <alignment horizontal="center" vertical="center" wrapText="1"/>
    </xf>
    <xf numFmtId="49" fontId="2" fillId="48" borderId="2" xfId="0" applyNumberFormat="1" applyFont="1" applyFill="1" applyBorder="1" applyAlignment="1">
      <alignment horizontal="center" vertical="center"/>
    </xf>
    <xf numFmtId="14" fontId="2" fillId="48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48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48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48" borderId="2" xfId="0" applyFont="1" applyFill="1" applyBorder="1" applyAlignment="1">
      <alignment vertical="center"/>
    </xf>
    <xf numFmtId="4" fontId="4" fillId="48" borderId="2" xfId="0" applyNumberFormat="1" applyFont="1" applyFill="1" applyBorder="1" applyAlignment="1">
      <alignment vertical="center"/>
    </xf>
    <xf numFmtId="4" fontId="2" fillId="48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48" borderId="0" xfId="0" applyFill="1" applyAlignment="1">
      <alignment/>
    </xf>
    <xf numFmtId="0" fontId="2" fillId="48" borderId="2" xfId="0" applyFont="1" applyFill="1" applyBorder="1" applyAlignment="1">
      <alignment horizontal="left" vertical="center"/>
    </xf>
    <xf numFmtId="0" fontId="5" fillId="48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49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48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49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4" fillId="50" borderId="2" xfId="0" applyNumberFormat="1" applyFont="1" applyFill="1" applyBorder="1" applyAlignment="1">
      <alignment wrapText="1"/>
    </xf>
    <xf numFmtId="0" fontId="2" fillId="4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5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50" borderId="2" xfId="0" applyNumberFormat="1" applyFont="1" applyFill="1" applyBorder="1" applyAlignment="1">
      <alignment wrapText="1"/>
    </xf>
    <xf numFmtId="0" fontId="2" fillId="49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48" borderId="2" xfId="0" applyFont="1" applyFill="1" applyBorder="1" applyAlignment="1">
      <alignment horizontal="left" vertical="center"/>
    </xf>
    <xf numFmtId="0" fontId="2" fillId="48" borderId="2" xfId="0" applyNumberFormat="1" applyFont="1" applyFill="1" applyBorder="1" applyAlignment="1">
      <alignment horizontal="left" vertical="center"/>
    </xf>
    <xf numFmtId="0" fontId="2" fillId="49" borderId="2" xfId="0" applyNumberFormat="1" applyFont="1" applyFill="1" applyBorder="1" applyAlignment="1">
      <alignment horizontal="left" vertical="center" wrapText="1"/>
    </xf>
    <xf numFmtId="0" fontId="2" fillId="48" borderId="2" xfId="0" applyFont="1" applyFill="1" applyBorder="1" applyAlignment="1">
      <alignment vertical="center" wrapText="1"/>
    </xf>
    <xf numFmtId="0" fontId="3" fillId="48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2" fillId="48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9" fontId="3" fillId="48" borderId="2" xfId="0" applyNumberFormat="1" applyFont="1" applyFill="1" applyBorder="1" applyAlignment="1">
      <alignment horizontal="center" vertical="center"/>
    </xf>
    <xf numFmtId="0" fontId="3" fillId="48" borderId="2" xfId="0" applyFont="1" applyFill="1" applyBorder="1" applyAlignment="1">
      <alignment horizontal="center" vertical="center"/>
    </xf>
    <xf numFmtId="49" fontId="6" fillId="48" borderId="2" xfId="0" applyNumberFormat="1" applyFont="1" applyFill="1" applyBorder="1" applyAlignment="1">
      <alignment horizontal="center" vertical="center"/>
    </xf>
    <xf numFmtId="0" fontId="6" fillId="48" borderId="2" xfId="0" applyFont="1" applyFill="1" applyBorder="1" applyAlignment="1">
      <alignment horizontal="center" vertical="center"/>
    </xf>
    <xf numFmtId="2" fontId="3" fillId="48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8" borderId="2" xfId="0" applyFont="1" applyFill="1" applyBorder="1" applyAlignment="1">
      <alignment horizontal="center" vertical="center"/>
    </xf>
    <xf numFmtId="4" fontId="4" fillId="48" borderId="2" xfId="0" applyNumberFormat="1" applyFont="1" applyFill="1" applyBorder="1" applyAlignment="1">
      <alignment horizontal="center" vertical="center"/>
    </xf>
    <xf numFmtId="0" fontId="2" fillId="50" borderId="2" xfId="0" applyFont="1" applyFill="1" applyBorder="1" applyAlignment="1">
      <alignment vertical="center" wrapText="1"/>
    </xf>
    <xf numFmtId="0" fontId="2" fillId="50" borderId="19" xfId="0" applyFont="1" applyFill="1" applyBorder="1" applyAlignment="1">
      <alignment vertical="center" wrapText="1"/>
    </xf>
    <xf numFmtId="0" fontId="2" fillId="50" borderId="16" xfId="0" applyFont="1" applyFill="1" applyBorder="1" applyAlignment="1">
      <alignment vertical="center" wrapText="1"/>
    </xf>
    <xf numFmtId="0" fontId="66" fillId="0" borderId="2" xfId="0" applyFont="1" applyFill="1" applyBorder="1" applyAlignment="1">
      <alignment vertical="center" wrapText="1"/>
    </xf>
    <xf numFmtId="0" fontId="4" fillId="48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8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48" borderId="18" xfId="0" applyFont="1" applyFill="1" applyBorder="1" applyAlignment="1">
      <alignment horizontal="left" vertical="center"/>
    </xf>
    <xf numFmtId="0" fontId="2" fillId="49" borderId="18" xfId="0" applyFont="1" applyFill="1" applyBorder="1" applyAlignment="1">
      <alignment horizontal="left" vertical="center" wrapText="1"/>
    </xf>
    <xf numFmtId="0" fontId="3" fillId="48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66" fillId="50" borderId="2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48" borderId="2" xfId="0" applyFont="1" applyFill="1" applyBorder="1" applyAlignment="1">
      <alignment horizontal="left" vertical="center" wrapText="1"/>
    </xf>
    <xf numFmtId="4" fontId="2" fillId="50" borderId="2" xfId="0" applyNumberFormat="1" applyFont="1" applyFill="1" applyBorder="1" applyAlignment="1">
      <alignment vertical="top" wrapText="1"/>
    </xf>
    <xf numFmtId="0" fontId="2" fillId="48" borderId="2" xfId="0" applyNumberFormat="1" applyFont="1" applyFill="1" applyBorder="1" applyAlignment="1">
      <alignment horizontal="center" vertical="center"/>
    </xf>
    <xf numFmtId="0" fontId="2" fillId="49" borderId="2" xfId="0" applyNumberFormat="1" applyFont="1" applyFill="1" applyBorder="1" applyAlignment="1">
      <alignment horizontal="center" vertical="center" wrapText="1"/>
    </xf>
    <xf numFmtId="4" fontId="2" fillId="50" borderId="2" xfId="0" applyNumberFormat="1" applyFont="1" applyFill="1" applyBorder="1" applyAlignment="1">
      <alignment horizontal="left" wrapText="1"/>
    </xf>
    <xf numFmtId="4" fontId="2" fillId="50" borderId="2" xfId="0" applyNumberFormat="1" applyFont="1" applyFill="1" applyBorder="1" applyAlignment="1">
      <alignment horizontal="center" wrapText="1"/>
    </xf>
    <xf numFmtId="9" fontId="2" fillId="48" borderId="2" xfId="0" applyNumberFormat="1" applyFont="1" applyFill="1" applyBorder="1" applyAlignment="1">
      <alignment horizontal="center" vertical="center" wrapText="1"/>
    </xf>
    <xf numFmtId="0" fontId="2" fillId="50" borderId="2" xfId="0" applyFont="1" applyFill="1" applyBorder="1" applyAlignment="1">
      <alignment vertical="top" wrapText="1"/>
    </xf>
    <xf numFmtId="0" fontId="2" fillId="50" borderId="2" xfId="0" applyFont="1" applyFill="1" applyBorder="1" applyAlignment="1">
      <alignment wrapText="1"/>
    </xf>
    <xf numFmtId="49" fontId="2" fillId="48" borderId="2" xfId="0" applyNumberFormat="1" applyFont="1" applyFill="1" applyBorder="1" applyAlignment="1">
      <alignment horizontal="left" vertical="center"/>
    </xf>
    <xf numFmtId="9" fontId="2" fillId="48" borderId="2" xfId="0" applyNumberFormat="1" applyFont="1" applyFill="1" applyBorder="1" applyAlignment="1">
      <alignment horizontal="center" vertical="center"/>
    </xf>
    <xf numFmtId="49" fontId="2" fillId="48" borderId="2" xfId="0" applyNumberFormat="1" applyFont="1" applyFill="1" applyBorder="1" applyAlignment="1">
      <alignment horizontal="center" vertical="center" wrapText="1"/>
    </xf>
    <xf numFmtId="0" fontId="67" fillId="48" borderId="2" xfId="0" applyFont="1" applyFill="1" applyBorder="1" applyAlignment="1">
      <alignment horizontal="center" vertical="center" wrapText="1"/>
    </xf>
    <xf numFmtId="0" fontId="7" fillId="48" borderId="2" xfId="0" applyFont="1" applyFill="1" applyBorder="1" applyAlignment="1">
      <alignment horizontal="center" vertical="center"/>
    </xf>
    <xf numFmtId="49" fontId="2" fillId="49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" fontId="5" fillId="50" borderId="2" xfId="0" applyNumberFormat="1" applyFont="1" applyFill="1" applyBorder="1" applyAlignment="1">
      <alignment wrapText="1"/>
    </xf>
    <xf numFmtId="0" fontId="5" fillId="49" borderId="2" xfId="0" applyFont="1" applyFill="1" applyBorder="1" applyAlignment="1">
      <alignment vertical="center" wrapText="1"/>
    </xf>
    <xf numFmtId="0" fontId="6" fillId="48" borderId="2" xfId="0" applyFont="1" applyFill="1" applyBorder="1" applyAlignment="1">
      <alignment horizontal="left" vertical="center"/>
    </xf>
    <xf numFmtId="0" fontId="5" fillId="48" borderId="2" xfId="0" applyFont="1" applyFill="1" applyBorder="1" applyAlignment="1">
      <alignment horizontal="left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0" fontId="5" fillId="48" borderId="2" xfId="0" applyFont="1" applyFill="1" applyBorder="1" applyAlignment="1">
      <alignment horizontal="center" vertical="center"/>
    </xf>
    <xf numFmtId="0" fontId="6" fillId="48" borderId="2" xfId="0" applyFont="1" applyFill="1" applyBorder="1" applyAlignment="1">
      <alignment vertical="center"/>
    </xf>
    <xf numFmtId="0" fontId="6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8" fillId="48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8" borderId="2" xfId="0" applyFont="1" applyFill="1" applyBorder="1" applyAlignment="1">
      <alignment horizontal="left" vertical="center"/>
    </xf>
    <xf numFmtId="0" fontId="4" fillId="48" borderId="2" xfId="0" applyFont="1" applyFill="1" applyBorder="1" applyAlignment="1">
      <alignment horizontal="left" vertical="center"/>
    </xf>
    <xf numFmtId="0" fontId="4" fillId="48" borderId="2" xfId="0" applyFont="1" applyFill="1" applyBorder="1" applyAlignment="1">
      <alignment vertical="center" wrapText="1"/>
    </xf>
    <xf numFmtId="0" fontId="4" fillId="48" borderId="2" xfId="0" applyFont="1" applyFill="1" applyBorder="1" applyAlignment="1">
      <alignment horizontal="center" vertical="center"/>
    </xf>
    <xf numFmtId="0" fontId="4" fillId="48" borderId="2" xfId="0" applyFont="1" applyFill="1" applyBorder="1" applyAlignment="1">
      <alignment horizontal="left" vertical="center" wrapText="1"/>
    </xf>
    <xf numFmtId="0" fontId="2" fillId="48" borderId="2" xfId="0" applyFont="1" applyFill="1" applyBorder="1" applyAlignment="1">
      <alignment horizontal="center" vertical="center"/>
    </xf>
    <xf numFmtId="0" fontId="4" fillId="48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4" fillId="50" borderId="18" xfId="0" applyNumberFormat="1" applyFont="1" applyFill="1" applyBorder="1" applyAlignment="1">
      <alignment horizontal="center" wrapText="1"/>
    </xf>
    <xf numFmtId="4" fontId="4" fillId="50" borderId="16" xfId="0" applyNumberFormat="1" applyFont="1" applyFill="1" applyBorder="1" applyAlignment="1">
      <alignment horizontal="center" wrapText="1"/>
    </xf>
    <xf numFmtId="4" fontId="4" fillId="50" borderId="19" xfId="0" applyNumberFormat="1" applyFont="1" applyFill="1" applyBorder="1" applyAlignment="1">
      <alignment horizontal="center" wrapText="1"/>
    </xf>
    <xf numFmtId="4" fontId="66" fillId="0" borderId="18" xfId="0" applyNumberFormat="1" applyFont="1" applyFill="1" applyBorder="1" applyAlignment="1">
      <alignment horizontal="center" wrapText="1"/>
    </xf>
    <xf numFmtId="4" fontId="66" fillId="50" borderId="16" xfId="0" applyNumberFormat="1" applyFont="1" applyFill="1" applyBorder="1" applyAlignment="1">
      <alignment horizontal="center" wrapText="1"/>
    </xf>
    <xf numFmtId="4" fontId="66" fillId="50" borderId="19" xfId="0" applyNumberFormat="1" applyFont="1" applyFill="1" applyBorder="1" applyAlignment="1">
      <alignment horizontal="center" wrapText="1"/>
    </xf>
    <xf numFmtId="4" fontId="2" fillId="50" borderId="18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5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48" borderId="2" xfId="0" applyFont="1" applyFill="1" applyBorder="1" applyAlignment="1">
      <alignment horizontal="left" vertical="center" wrapText="1"/>
    </xf>
    <xf numFmtId="0" fontId="69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</cellXfs>
  <cellStyles count="300">
    <cellStyle name="Normal" xfId="0"/>
    <cellStyle name="?" xfId="15"/>
    <cellStyle name="_~6450243" xfId="16"/>
    <cellStyle name="_CPI foodimp" xfId="17"/>
    <cellStyle name="_FFF" xfId="18"/>
    <cellStyle name="_FFF_New Form10_2" xfId="19"/>
    <cellStyle name="_FFF_Nsi" xfId="20"/>
    <cellStyle name="_FFF_Nsi_1" xfId="21"/>
    <cellStyle name="_FFF_Nsi_139" xfId="22"/>
    <cellStyle name="_FFF_Nsi_140" xfId="23"/>
    <cellStyle name="_FFF_Nsi_140(Зах)" xfId="24"/>
    <cellStyle name="_FFF_Nsi_140_mod" xfId="25"/>
    <cellStyle name="_FFF_Summary" xfId="26"/>
    <cellStyle name="_FFF_Tax_form_1кв_3" xfId="27"/>
    <cellStyle name="_FFF_БКЭ" xfId="28"/>
    <cellStyle name="_Final_Book_010301" xfId="29"/>
    <cellStyle name="_Final_Book_010301_New Form10_2" xfId="30"/>
    <cellStyle name="_Final_Book_010301_Nsi" xfId="31"/>
    <cellStyle name="_Final_Book_010301_Nsi_1" xfId="32"/>
    <cellStyle name="_Final_Book_010301_Nsi_139" xfId="33"/>
    <cellStyle name="_Final_Book_010301_Nsi_140" xfId="34"/>
    <cellStyle name="_Final_Book_010301_Nsi_140(Зах)" xfId="35"/>
    <cellStyle name="_Final_Book_010301_Nsi_140_mod" xfId="36"/>
    <cellStyle name="_Final_Book_010301_Summary" xfId="37"/>
    <cellStyle name="_Final_Book_010301_Tax_form_1кв_3" xfId="38"/>
    <cellStyle name="_Final_Book_010301_БКЭ" xfId="39"/>
    <cellStyle name="_macro 2012 var 1" xfId="40"/>
    <cellStyle name="_New_Sofi" xfId="41"/>
    <cellStyle name="_New_Sofi_FFF" xfId="42"/>
    <cellStyle name="_New_Sofi_New Form10_2" xfId="43"/>
    <cellStyle name="_New_Sofi_Nsi" xfId="44"/>
    <cellStyle name="_New_Sofi_Nsi_1" xfId="45"/>
    <cellStyle name="_New_Sofi_Nsi_139" xfId="46"/>
    <cellStyle name="_New_Sofi_Nsi_140" xfId="47"/>
    <cellStyle name="_New_Sofi_Nsi_140(Зах)" xfId="48"/>
    <cellStyle name="_New_Sofi_Nsi_140_mod" xfId="49"/>
    <cellStyle name="_New_Sofi_Summary" xfId="50"/>
    <cellStyle name="_New_Sofi_Tax_form_1кв_3" xfId="51"/>
    <cellStyle name="_New_Sofi_БКЭ" xfId="52"/>
    <cellStyle name="_Nsi" xfId="53"/>
    <cellStyle name="_v-2013-2030- 2b17.01.11Нах-cpiнов. курс inn 1-2-Е1xls" xfId="54"/>
    <cellStyle name="_АГТС от 09.10.09." xfId="55"/>
    <cellStyle name="_Аморт,налоги,охрана,молоко" xfId="56"/>
    <cellStyle name="_БДР (ЦФО) 05-11-08" xfId="57"/>
    <cellStyle name="_БДР 2008 факт 1 кв. + проект на год 10.04.08" xfId="58"/>
    <cellStyle name="_БДР 2009" xfId="59"/>
    <cellStyle name="_БДР 3 квартал" xfId="60"/>
    <cellStyle name="_Бухгалтерия (налоги, амортизация, прочие)" xfId="61"/>
    <cellStyle name="_ГКПЗ 2009" xfId="62"/>
    <cellStyle name="_Книга1" xfId="63"/>
    <cellStyle name="_Книга3" xfId="64"/>
    <cellStyle name="_Книга3_New Form10_2" xfId="65"/>
    <cellStyle name="_Книга3_Nsi" xfId="66"/>
    <cellStyle name="_Книга3_Nsi_1" xfId="67"/>
    <cellStyle name="_Книга3_Nsi_139" xfId="68"/>
    <cellStyle name="_Книга3_Nsi_140" xfId="69"/>
    <cellStyle name="_Книга3_Nsi_140(Зах)" xfId="70"/>
    <cellStyle name="_Книга3_Nsi_140_mod" xfId="71"/>
    <cellStyle name="_Книга3_Summary" xfId="72"/>
    <cellStyle name="_Книга3_Tax_form_1кв_3" xfId="73"/>
    <cellStyle name="_Книга3_БКЭ" xfId="74"/>
    <cellStyle name="_Книга7" xfId="75"/>
    <cellStyle name="_Книга7_New Form10_2" xfId="76"/>
    <cellStyle name="_Книга7_Nsi" xfId="77"/>
    <cellStyle name="_Книга7_Nsi_1" xfId="78"/>
    <cellStyle name="_Книга7_Nsi_139" xfId="79"/>
    <cellStyle name="_Книга7_Nsi_140" xfId="80"/>
    <cellStyle name="_Книга7_Nsi_140(Зах)" xfId="81"/>
    <cellStyle name="_Книга7_Nsi_140_mod" xfId="82"/>
    <cellStyle name="_Книга7_Summary" xfId="83"/>
    <cellStyle name="_Книга7_Tax_form_1кв_3" xfId="84"/>
    <cellStyle name="_Книга7_БКЭ" xfId="85"/>
    <cellStyle name="_Копия Затраты под АЭР ремонт+содерж на март" xfId="86"/>
    <cellStyle name="_Модель - 2(23)" xfId="87"/>
    <cellStyle name="_ПЛАН 2006  АРМ " xfId="88"/>
    <cellStyle name="_ПЛАН 2008 АРМ " xfId="89"/>
    <cellStyle name="_ПЛАН 2011 под 130 млн итог на подпись" xfId="90"/>
    <cellStyle name="_ПЛАН 2011 тарифы 250 млн блочный" xfId="91"/>
    <cellStyle name="_План по ремонту ХЦ 2007" xfId="92"/>
    <cellStyle name="_Расчет на 2008 год" xfId="93"/>
    <cellStyle name="_Расчет на 2009 год" xfId="94"/>
    <cellStyle name="_Расчет ТЕХПД на 2010 год" xfId="95"/>
    <cellStyle name="_Рем программа СТЭЦ-1тарифы 2010 год" xfId="96"/>
    <cellStyle name="_Сб-macro 2020" xfId="97"/>
    <cellStyle name="_Сб-macro 2020 2" xfId="98"/>
    <cellStyle name="_Табл. 9, ТФБ 2009" xfId="99"/>
    <cellStyle name="_Тарифы  СИЗ СП ОД Шапина" xfId="100"/>
    <cellStyle name="_Услуги связи_2008_котельные" xfId="101"/>
    <cellStyle name="_Форма программы ремонтов " xfId="102"/>
    <cellStyle name="0,00;0;" xfId="103"/>
    <cellStyle name="0,00;0; 2" xfId="104"/>
    <cellStyle name="0,00;0; 3" xfId="105"/>
    <cellStyle name="0,00;0; 4" xfId="106"/>
    <cellStyle name="20% — акцент1" xfId="107"/>
    <cellStyle name="20% - Акцент1 2" xfId="108"/>
    <cellStyle name="20% — акцент2" xfId="109"/>
    <cellStyle name="20% - Акцент2 2" xfId="110"/>
    <cellStyle name="20% — акцент3" xfId="111"/>
    <cellStyle name="20% - Акцент3 2" xfId="112"/>
    <cellStyle name="20% — акцент4" xfId="113"/>
    <cellStyle name="20% - Акцент4 2" xfId="114"/>
    <cellStyle name="20% — акцент5" xfId="115"/>
    <cellStyle name="20% - Акцент5 2" xfId="116"/>
    <cellStyle name="20% — акцент6" xfId="117"/>
    <cellStyle name="20% - Акцент6 2" xfId="118"/>
    <cellStyle name="20% — Акцент3" xfId="119"/>
    <cellStyle name="40% — акцент1" xfId="120"/>
    <cellStyle name="40% - Акцент1 2" xfId="121"/>
    <cellStyle name="40% — акцент2" xfId="122"/>
    <cellStyle name="40% - Акцент2 2" xfId="123"/>
    <cellStyle name="40% — акцент3" xfId="124"/>
    <cellStyle name="40% - Акцент3 2" xfId="125"/>
    <cellStyle name="40% — акцент4" xfId="126"/>
    <cellStyle name="40% - Акцент4 2" xfId="127"/>
    <cellStyle name="40% — акцент5" xfId="128"/>
    <cellStyle name="40% - Акцент5 2" xfId="129"/>
    <cellStyle name="40% — акцент6" xfId="130"/>
    <cellStyle name="40% - Акцент6 2" xfId="131"/>
    <cellStyle name="60% - Акцент1" xfId="132"/>
    <cellStyle name="60% — акцент1" xfId="133"/>
    <cellStyle name="60% - Акцент1 2" xfId="134"/>
    <cellStyle name="60% - Акцент2" xfId="135"/>
    <cellStyle name="60% — акцент2" xfId="136"/>
    <cellStyle name="60% - Акцент2 2" xfId="137"/>
    <cellStyle name="60% — акцент3" xfId="138"/>
    <cellStyle name="60% - Акцент3 2" xfId="139"/>
    <cellStyle name="60% — акцент4" xfId="140"/>
    <cellStyle name="60% - Акцент4 2" xfId="141"/>
    <cellStyle name="60% — акцент5" xfId="142"/>
    <cellStyle name="60% - Акцент5 2" xfId="143"/>
    <cellStyle name="60% — акцент6" xfId="144"/>
    <cellStyle name="60% - Акцент6 2" xfId="145"/>
    <cellStyle name="Comma [0]_0_Cash" xfId="146"/>
    <cellStyle name="Comma_0_Cash" xfId="147"/>
    <cellStyle name="Currency [0]" xfId="148"/>
    <cellStyle name="Currency_0_Cash" xfId="149"/>
    <cellStyle name="date" xfId="150"/>
    <cellStyle name="E&amp;Y House" xfId="151"/>
    <cellStyle name="Euro" xfId="152"/>
    <cellStyle name="Euro 2" xfId="153"/>
    <cellStyle name="Euro 3" xfId="154"/>
    <cellStyle name="Euro 4" xfId="155"/>
    <cellStyle name="Excel Built-in Normal" xfId="156"/>
    <cellStyle name="Followed Hyperlink_Draft-forms" xfId="157"/>
    <cellStyle name="Head 1" xfId="158"/>
    <cellStyle name="header1" xfId="159"/>
    <cellStyle name="header2" xfId="160"/>
    <cellStyle name="Headline I" xfId="161"/>
    <cellStyle name="Headline II" xfId="162"/>
    <cellStyle name="Headline III" xfId="163"/>
    <cellStyle name="Hyperlink_Tier 1" xfId="164"/>
    <cellStyle name="Iau?iue_130 nnd. are." xfId="165"/>
    <cellStyle name="Milliers [0]_Fonctions Macros XL4" xfId="166"/>
    <cellStyle name="Milliers_Fonctions Macros XL4" xfId="167"/>
    <cellStyle name="Normal_~0058959" xfId="168"/>
    <cellStyle name="Normal1" xfId="169"/>
    <cellStyle name="normбlnм_laroux" xfId="170"/>
    <cellStyle name="Price_Body" xfId="171"/>
    <cellStyle name="stand_bord" xfId="172"/>
    <cellStyle name="styleColumnTitles" xfId="173"/>
    <cellStyle name="styleDateRange" xfId="174"/>
    <cellStyle name="styleHidden" xfId="175"/>
    <cellStyle name="styleNormal" xfId="176"/>
    <cellStyle name="styleSeriesAttributes" xfId="177"/>
    <cellStyle name="styleSeriesData" xfId="178"/>
    <cellStyle name="styleSeriesDataForecast" xfId="179"/>
    <cellStyle name="styleSeriesDataForecastNA" xfId="180"/>
    <cellStyle name="styleSeriesDataNA" xfId="181"/>
    <cellStyle name="Акцент1" xfId="182"/>
    <cellStyle name="Акцент1 2" xfId="183"/>
    <cellStyle name="Акцент2" xfId="184"/>
    <cellStyle name="Акцент2 2" xfId="185"/>
    <cellStyle name="Акцент3" xfId="186"/>
    <cellStyle name="Акцент3 2" xfId="187"/>
    <cellStyle name="Акцент4" xfId="188"/>
    <cellStyle name="Акцент4 2" xfId="189"/>
    <cellStyle name="Акцент5" xfId="190"/>
    <cellStyle name="Акцент5 2" xfId="191"/>
    <cellStyle name="Акцент6" xfId="192"/>
    <cellStyle name="Акцент6 2" xfId="193"/>
    <cellStyle name="Беззащитный" xfId="194"/>
    <cellStyle name="Ввод " xfId="195"/>
    <cellStyle name="Ввод  2" xfId="196"/>
    <cellStyle name="Вывод" xfId="197"/>
    <cellStyle name="Вывод 2" xfId="198"/>
    <cellStyle name="Вычисление" xfId="199"/>
    <cellStyle name="Вычисление 2" xfId="200"/>
    <cellStyle name="Hyperlink" xfId="201"/>
    <cellStyle name="Currency" xfId="202"/>
    <cellStyle name="Currency [0]" xfId="203"/>
    <cellStyle name="Денежный 2" xfId="204"/>
    <cellStyle name="Денежный 2 2" xfId="205"/>
    <cellStyle name="Денежный 2 3" xfId="206"/>
    <cellStyle name="Є_x0004_ЄЄЄЄ_x0004_ЄЄ_x0004_" xfId="207"/>
    <cellStyle name="Заголовок 1" xfId="208"/>
    <cellStyle name="Заголовок 1 2" xfId="209"/>
    <cellStyle name="Заголовок 2" xfId="210"/>
    <cellStyle name="Заголовок 2 2" xfId="211"/>
    <cellStyle name="Заголовок 3" xfId="212"/>
    <cellStyle name="Заголовок 3 2" xfId="213"/>
    <cellStyle name="Заголовок 4" xfId="214"/>
    <cellStyle name="Заголовок 4 2" xfId="215"/>
    <cellStyle name="Заголовок 5" xfId="216"/>
    <cellStyle name="ЗаголовокСтолбца" xfId="217"/>
    <cellStyle name="Защитный" xfId="218"/>
    <cellStyle name="Значение" xfId="219"/>
    <cellStyle name="Итог" xfId="220"/>
    <cellStyle name="Итог 2" xfId="221"/>
    <cellStyle name="Контрольная ячейка" xfId="222"/>
    <cellStyle name="Контрольная ячейка 2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азвание 2" xfId="228"/>
    <cellStyle name="Нейтральный" xfId="229"/>
    <cellStyle name="Нейтральный 2" xfId="230"/>
    <cellStyle name="Обычный 12" xfId="231"/>
    <cellStyle name="Обычный 2" xfId="232"/>
    <cellStyle name="Обычный 2 2" xfId="233"/>
    <cellStyle name="Обычный 2 2 2" xfId="234"/>
    <cellStyle name="Обычный 2 3" xfId="235"/>
    <cellStyle name="Обычный 2 4" xfId="236"/>
    <cellStyle name="Обычный 2 5" xfId="237"/>
    <cellStyle name="Обычный 2_6.1" xfId="238"/>
    <cellStyle name="Обычный 27" xfId="239"/>
    <cellStyle name="Обычный 3" xfId="240"/>
    <cellStyle name="Обычный 3 2" xfId="241"/>
    <cellStyle name="Обычный 3 2 2" xfId="242"/>
    <cellStyle name="Обычный 3 2 3" xfId="243"/>
    <cellStyle name="Обычный 3 3" xfId="244"/>
    <cellStyle name="Обычный 3 4" xfId="245"/>
    <cellStyle name="Обычный 4" xfId="246"/>
    <cellStyle name="Обычный 4 2" xfId="247"/>
    <cellStyle name="Обычный 4 3" xfId="248"/>
    <cellStyle name="Обычный 5" xfId="249"/>
    <cellStyle name="Обычный 5 2" xfId="250"/>
    <cellStyle name="Обычный 5 2 2" xfId="251"/>
    <cellStyle name="Обычный 5 2 2 2" xfId="252"/>
    <cellStyle name="Обычный 5 2 3" xfId="253"/>
    <cellStyle name="Обычный 5 2_Химреагенты" xfId="254"/>
    <cellStyle name="Обычный 5 3" xfId="255"/>
    <cellStyle name="Обычный 5 4" xfId="256"/>
    <cellStyle name="Обычный 5 5" xfId="257"/>
    <cellStyle name="Обычный 6" xfId="258"/>
    <cellStyle name="Обычный 7" xfId="259"/>
    <cellStyle name="Обычный 8" xfId="260"/>
    <cellStyle name="Обычный 9" xfId="261"/>
    <cellStyle name="Followed Hyperlink" xfId="262"/>
    <cellStyle name="Плохой" xfId="263"/>
    <cellStyle name="Плохой 2" xfId="264"/>
    <cellStyle name="Поле ввода" xfId="265"/>
    <cellStyle name="Пояснение" xfId="266"/>
    <cellStyle name="Пояснение 2" xfId="267"/>
    <cellStyle name="Примечание" xfId="268"/>
    <cellStyle name="Примечание 2" xfId="269"/>
    <cellStyle name="Percent" xfId="270"/>
    <cellStyle name="Процентный 2" xfId="271"/>
    <cellStyle name="Процентный 2 2" xfId="272"/>
    <cellStyle name="Процентный 2 3" xfId="273"/>
    <cellStyle name="Процентный 3" xfId="274"/>
    <cellStyle name="Процентный 4" xfId="275"/>
    <cellStyle name="Процентный 5" xfId="276"/>
    <cellStyle name="Процентный 6" xfId="277"/>
    <cellStyle name="Процентный 7" xfId="278"/>
    <cellStyle name="Связанная ячейка" xfId="279"/>
    <cellStyle name="Связанная ячейка 2" xfId="280"/>
    <cellStyle name="Стиль 1" xfId="281"/>
    <cellStyle name="Стиль 1 2" xfId="282"/>
    <cellStyle name="Текст" xfId="283"/>
    <cellStyle name="Текст предупреждения" xfId="284"/>
    <cellStyle name="Текст предупреждения 2" xfId="285"/>
    <cellStyle name="Текстовый" xfId="286"/>
    <cellStyle name="Тысячи [0]_1 кв.95 и 96 года .в ц.соп." xfId="287"/>
    <cellStyle name="Тысячи [а]" xfId="288"/>
    <cellStyle name="Тысячи![0]_Цены 95г._Расчет ТП на февраль_Расчет ТП на февраль посл.._Расчет ТП на май" xfId="289"/>
    <cellStyle name="Тысячи_1 кв.95 и 96 года .в ц.соп." xfId="290"/>
    <cellStyle name="Comma" xfId="291"/>
    <cellStyle name="Comma [0]" xfId="292"/>
    <cellStyle name="Финансовый 2" xfId="293"/>
    <cellStyle name="Финансовый 2 2" xfId="294"/>
    <cellStyle name="Финансовый 2 2 2" xfId="295"/>
    <cellStyle name="Финансовый 2 3" xfId="296"/>
    <cellStyle name="Финансовый 3" xfId="297"/>
    <cellStyle name="Финансовый 3 2" xfId="298"/>
    <cellStyle name="Финансовый 3 2 2" xfId="299"/>
    <cellStyle name="Финансовый 4" xfId="300"/>
    <cellStyle name="Финансовый 4 2" xfId="301"/>
    <cellStyle name="Финансовый 5" xfId="302"/>
    <cellStyle name="Финансовый 5 2" xfId="303"/>
    <cellStyle name="Финансовый 6" xfId="304"/>
    <cellStyle name="Финансовый 7" xfId="305"/>
    <cellStyle name="Формула" xfId="306"/>
    <cellStyle name="Формула 2" xfId="307"/>
    <cellStyle name="Формула 3" xfId="308"/>
    <cellStyle name="ФормулаВБ" xfId="309"/>
    <cellStyle name="ФормулаНаКонтроль" xfId="310"/>
    <cellStyle name="Хороший" xfId="311"/>
    <cellStyle name="Хороший 2" xfId="312"/>
    <cellStyle name="㼿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368"/>
  <sheetViews>
    <sheetView tabSelected="1" view="pageBreakPreview" zoomScale="82" zoomScaleSheetLayoutView="82" zoomScalePageLayoutView="0" workbookViewId="0" topLeftCell="A1">
      <pane xSplit="18" ySplit="20" topLeftCell="S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55" sqref="T55"/>
    </sheetView>
  </sheetViews>
  <sheetFormatPr defaultColWidth="0.875" defaultRowHeight="12.75" outlineLevelRow="1" outlineLevelCol="1"/>
  <cols>
    <col min="1" max="1" width="23.375" style="18" hidden="1" customWidth="1"/>
    <col min="2" max="2" width="16.875" style="22" hidden="1" customWidth="1"/>
    <col min="3" max="3" width="13.125" style="22" hidden="1" customWidth="1"/>
    <col min="4" max="4" width="7.00390625" style="22" hidden="1" customWidth="1"/>
    <col min="5" max="5" width="27.375" style="23" hidden="1" customWidth="1"/>
    <col min="6" max="6" width="25.25390625" style="24" customWidth="1"/>
    <col min="7" max="7" width="24.00390625" style="25" hidden="1" customWidth="1"/>
    <col min="8" max="8" width="14.375" style="22" hidden="1" customWidth="1"/>
    <col min="9" max="10" width="10.25390625" style="26" hidden="1" customWidth="1" outlineLevel="1"/>
    <col min="11" max="11" width="13.625" style="22" hidden="1" customWidth="1" outlineLevel="1"/>
    <col min="12" max="12" width="5.75390625" style="22" customWidth="1" outlineLevel="1"/>
    <col min="13" max="14" width="8.625" style="26" customWidth="1" outlineLevel="1"/>
    <col min="15" max="15" width="12.00390625" style="22" hidden="1" customWidth="1" outlineLevel="1"/>
    <col min="16" max="16" width="8.625" style="22" customWidth="1" outlineLevel="1"/>
    <col min="17" max="17" width="9.00390625" style="22" customWidth="1" outlineLevel="1"/>
    <col min="18" max="18" width="11.00390625" style="27" customWidth="1"/>
    <col min="19" max="19" width="11.125" style="27" bestFit="1" customWidth="1"/>
    <col min="20" max="20" width="10.00390625" style="27" customWidth="1"/>
    <col min="21" max="21" width="11.375" style="27" customWidth="1"/>
    <col min="22" max="27" width="10.375" style="27" bestFit="1" customWidth="1"/>
    <col min="28" max="28" width="9.375" style="27" customWidth="1"/>
    <col min="29" max="29" width="11.875" style="27" customWidth="1"/>
    <col min="30" max="31" width="10.375" style="27" bestFit="1" customWidth="1"/>
    <col min="32" max="33" width="9.75390625" style="27" customWidth="1"/>
    <col min="34" max="34" width="12.00390625" style="27" customWidth="1"/>
    <col min="35" max="35" width="10.375" style="27" bestFit="1" customWidth="1"/>
    <col min="36" max="36" width="9.75390625" style="27" customWidth="1"/>
    <col min="37" max="48" width="10.375" style="27" bestFit="1" customWidth="1"/>
    <col min="49" max="49" width="9.25390625" style="28" hidden="1" customWidth="1"/>
    <col min="50" max="16384" width="0.875" style="28" customWidth="1"/>
  </cols>
  <sheetData>
    <row r="1" spans="1:48" s="15" customFormat="1" ht="12" hidden="1" outlineLevel="1">
      <c r="A1" s="29"/>
      <c r="B1" s="30"/>
      <c r="C1" s="30"/>
      <c r="D1" s="30"/>
      <c r="E1" s="31"/>
      <c r="F1" s="32"/>
      <c r="G1" s="33"/>
      <c r="H1" s="30"/>
      <c r="I1" s="34"/>
      <c r="J1" s="34"/>
      <c r="K1" s="30"/>
      <c r="L1" s="30"/>
      <c r="M1" s="34"/>
      <c r="N1" s="34"/>
      <c r="O1" s="30"/>
      <c r="P1" s="30"/>
      <c r="Q1" s="30"/>
      <c r="R1" s="54"/>
      <c r="S1" s="54"/>
      <c r="T1" s="55" t="s">
        <v>3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4"/>
    </row>
    <row r="2" spans="1:48" s="15" customFormat="1" ht="12" hidden="1" outlineLevel="1">
      <c r="A2" s="29"/>
      <c r="B2" s="30"/>
      <c r="C2" s="30"/>
      <c r="D2" s="30"/>
      <c r="E2" s="31"/>
      <c r="F2" s="32"/>
      <c r="G2" s="33"/>
      <c r="H2" s="30"/>
      <c r="I2" s="34"/>
      <c r="J2" s="34"/>
      <c r="K2" s="30"/>
      <c r="L2" s="30"/>
      <c r="M2" s="34"/>
      <c r="N2" s="34"/>
      <c r="O2" s="30"/>
      <c r="P2" s="30"/>
      <c r="Q2" s="30"/>
      <c r="R2" s="54"/>
      <c r="S2" s="54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4"/>
    </row>
    <row r="3" spans="1:48" s="15" customFormat="1" ht="12" hidden="1" outlineLevel="1">
      <c r="A3" s="29"/>
      <c r="B3" s="30"/>
      <c r="C3" s="30"/>
      <c r="D3" s="30" t="s">
        <v>0</v>
      </c>
      <c r="E3" s="31"/>
      <c r="F3" s="24"/>
      <c r="G3" s="25"/>
      <c r="H3" s="22"/>
      <c r="I3" s="26"/>
      <c r="J3" s="26"/>
      <c r="K3" s="22"/>
      <c r="L3" s="22"/>
      <c r="M3" s="26"/>
      <c r="N3" s="26"/>
      <c r="O3" s="22"/>
      <c r="P3" s="22"/>
      <c r="Q3" s="22"/>
      <c r="R3" s="27"/>
      <c r="S3" s="55"/>
      <c r="T3" s="56" t="s">
        <v>0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4"/>
    </row>
    <row r="4" spans="1:48" s="15" customFormat="1" ht="12" hidden="1" outlineLevel="1">
      <c r="A4" s="29"/>
      <c r="B4" s="30"/>
      <c r="C4" s="30"/>
      <c r="D4" s="22"/>
      <c r="E4" s="23"/>
      <c r="F4" s="24"/>
      <c r="G4" s="25"/>
      <c r="H4" s="22"/>
      <c r="I4" s="26"/>
      <c r="J4" s="26"/>
      <c r="K4" s="22"/>
      <c r="L4" s="22"/>
      <c r="M4" s="26"/>
      <c r="N4" s="26"/>
      <c r="O4" s="22"/>
      <c r="P4" s="22"/>
      <c r="Q4" s="22"/>
      <c r="R4" s="27"/>
      <c r="S4" s="55"/>
      <c r="T4" s="55" t="s">
        <v>1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4"/>
    </row>
    <row r="5" spans="1:48" s="15" customFormat="1" ht="12" hidden="1" outlineLevel="1">
      <c r="A5" s="29"/>
      <c r="B5" s="30"/>
      <c r="C5" s="30"/>
      <c r="D5" s="22"/>
      <c r="E5" s="23"/>
      <c r="F5" s="24"/>
      <c r="G5" s="25"/>
      <c r="H5" s="22"/>
      <c r="I5" s="26"/>
      <c r="J5" s="26"/>
      <c r="K5" s="22"/>
      <c r="L5" s="22"/>
      <c r="M5" s="26"/>
      <c r="N5" s="26"/>
      <c r="O5" s="22"/>
      <c r="P5" s="22"/>
      <c r="Q5" s="22"/>
      <c r="R5" s="27"/>
      <c r="S5" s="55"/>
      <c r="T5" s="55" t="s">
        <v>4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4"/>
    </row>
    <row r="6" spans="1:48" s="15" customFormat="1" ht="12" hidden="1" outlineLevel="1">
      <c r="A6" s="29"/>
      <c r="B6" s="30"/>
      <c r="C6" s="30"/>
      <c r="D6" s="22" t="s">
        <v>5</v>
      </c>
      <c r="E6" s="23"/>
      <c r="F6" s="24"/>
      <c r="G6" s="25"/>
      <c r="H6" s="22"/>
      <c r="I6" s="26"/>
      <c r="J6" s="26"/>
      <c r="K6" s="22"/>
      <c r="L6" s="22"/>
      <c r="M6" s="26"/>
      <c r="N6" s="26"/>
      <c r="O6" s="22"/>
      <c r="P6" s="22"/>
      <c r="Q6" s="22"/>
      <c r="R6" s="27"/>
      <c r="S6" s="55"/>
      <c r="T6" s="55" t="s">
        <v>6</v>
      </c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4"/>
    </row>
    <row r="7" spans="1:48" s="15" customFormat="1" ht="12" hidden="1" outlineLevel="1">
      <c r="A7" s="29"/>
      <c r="B7" s="30"/>
      <c r="C7" s="30"/>
      <c r="D7" s="22" t="s">
        <v>2</v>
      </c>
      <c r="E7" s="23"/>
      <c r="F7" s="24"/>
      <c r="G7" s="25"/>
      <c r="H7" s="22"/>
      <c r="I7" s="26"/>
      <c r="J7" s="26"/>
      <c r="K7" s="22"/>
      <c r="L7" s="22"/>
      <c r="M7" s="26"/>
      <c r="N7" s="26"/>
      <c r="O7" s="22"/>
      <c r="P7" s="22"/>
      <c r="Q7" s="22"/>
      <c r="R7" s="27"/>
      <c r="S7" s="55"/>
      <c r="T7" s="55" t="s">
        <v>2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4"/>
    </row>
    <row r="8" ht="12" hidden="1" outlineLevel="1"/>
    <row r="9" spans="1:49" s="15" customFormat="1" ht="10.5" hidden="1" outlineLevel="1">
      <c r="A9" s="29"/>
      <c r="B9" s="30"/>
      <c r="C9" s="30"/>
      <c r="D9" s="116" t="s">
        <v>7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68"/>
    </row>
    <row r="10" spans="1:49" s="15" customFormat="1" ht="10.5" hidden="1" outlineLevel="1">
      <c r="A10" s="29"/>
      <c r="B10" s="30"/>
      <c r="C10" s="30"/>
      <c r="D10" s="30"/>
      <c r="E10" s="31"/>
      <c r="F10" s="116" t="s">
        <v>8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68"/>
    </row>
    <row r="11" spans="6:49" ht="11.25" hidden="1" outlineLevel="1">
      <c r="F11" s="117" t="s">
        <v>9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53"/>
    </row>
    <row r="12" spans="6:49" ht="11.25" hidden="1" outlineLevel="1">
      <c r="F12" s="116" t="s">
        <v>10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68"/>
    </row>
    <row r="13" ht="12" hidden="1" outlineLevel="1"/>
    <row r="14" spans="1:49" s="15" customFormat="1" ht="12" collapsed="1">
      <c r="A14" s="29"/>
      <c r="B14" s="35"/>
      <c r="C14" s="35"/>
      <c r="D14" s="118" t="s">
        <v>11</v>
      </c>
      <c r="E14" s="36"/>
      <c r="F14" s="144" t="s">
        <v>12</v>
      </c>
      <c r="G14" s="145" t="s">
        <v>13</v>
      </c>
      <c r="H14" s="118" t="s">
        <v>14</v>
      </c>
      <c r="I14" s="118" t="s">
        <v>15</v>
      </c>
      <c r="J14" s="118"/>
      <c r="K14" s="118"/>
      <c r="L14" s="118"/>
      <c r="M14" s="118"/>
      <c r="N14" s="118"/>
      <c r="O14" s="149" t="s">
        <v>16</v>
      </c>
      <c r="P14" s="118" t="s">
        <v>17</v>
      </c>
      <c r="Q14" s="118" t="s">
        <v>18</v>
      </c>
      <c r="R14" s="119" t="s">
        <v>19</v>
      </c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3"/>
    </row>
    <row r="15" spans="1:49" s="15" customFormat="1" ht="12">
      <c r="A15" s="29"/>
      <c r="B15" s="134" t="s">
        <v>20</v>
      </c>
      <c r="C15" s="134" t="s">
        <v>21</v>
      </c>
      <c r="D15" s="118"/>
      <c r="E15" s="36"/>
      <c r="F15" s="144"/>
      <c r="G15" s="145"/>
      <c r="H15" s="118"/>
      <c r="I15" s="120" t="s">
        <v>22</v>
      </c>
      <c r="J15" s="120"/>
      <c r="K15" s="26" t="s">
        <v>23</v>
      </c>
      <c r="L15" s="118" t="s">
        <v>24</v>
      </c>
      <c r="M15" s="117" t="s">
        <v>25</v>
      </c>
      <c r="N15" s="117"/>
      <c r="O15" s="149"/>
      <c r="P15" s="118"/>
      <c r="Q15" s="118"/>
      <c r="R15" s="119" t="s">
        <v>26</v>
      </c>
      <c r="S15" s="121" t="s">
        <v>27</v>
      </c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53"/>
    </row>
    <row r="16" spans="1:49" s="15" customFormat="1" ht="11.25">
      <c r="A16" s="29"/>
      <c r="B16" s="135"/>
      <c r="C16" s="135"/>
      <c r="D16" s="118"/>
      <c r="E16" s="36"/>
      <c r="F16" s="144"/>
      <c r="G16" s="145"/>
      <c r="H16" s="118"/>
      <c r="I16" s="148" t="s">
        <v>28</v>
      </c>
      <c r="J16" s="148" t="s">
        <v>29</v>
      </c>
      <c r="K16" s="26" t="s">
        <v>30</v>
      </c>
      <c r="L16" s="118"/>
      <c r="M16" s="26" t="s">
        <v>31</v>
      </c>
      <c r="N16" s="26" t="s">
        <v>32</v>
      </c>
      <c r="O16" s="149"/>
      <c r="P16" s="118"/>
      <c r="Q16" s="118"/>
      <c r="R16" s="119"/>
      <c r="S16" s="150" t="s">
        <v>33</v>
      </c>
      <c r="T16" s="150" t="s">
        <v>34</v>
      </c>
      <c r="U16" s="150" t="s">
        <v>35</v>
      </c>
      <c r="V16" s="150" t="s">
        <v>36</v>
      </c>
      <c r="W16" s="150" t="s">
        <v>37</v>
      </c>
      <c r="X16" s="150" t="s">
        <v>38</v>
      </c>
      <c r="Y16" s="150" t="s">
        <v>39</v>
      </c>
      <c r="Z16" s="150" t="s">
        <v>40</v>
      </c>
      <c r="AA16" s="150" t="s">
        <v>41</v>
      </c>
      <c r="AB16" s="150" t="s">
        <v>42</v>
      </c>
      <c r="AC16" s="150" t="s">
        <v>43</v>
      </c>
      <c r="AD16" s="150" t="s">
        <v>44</v>
      </c>
      <c r="AE16" s="150" t="s">
        <v>45</v>
      </c>
      <c r="AF16" s="150" t="s">
        <v>46</v>
      </c>
      <c r="AG16" s="150" t="s">
        <v>47</v>
      </c>
      <c r="AH16" s="150" t="s">
        <v>48</v>
      </c>
      <c r="AI16" s="150" t="s">
        <v>49</v>
      </c>
      <c r="AJ16" s="150" t="s">
        <v>50</v>
      </c>
      <c r="AK16" s="150" t="s">
        <v>51</v>
      </c>
      <c r="AL16" s="150" t="s">
        <v>52</v>
      </c>
      <c r="AM16" s="150" t="s">
        <v>53</v>
      </c>
      <c r="AN16" s="150" t="s">
        <v>54</v>
      </c>
      <c r="AO16" s="150" t="s">
        <v>55</v>
      </c>
      <c r="AP16" s="150" t="s">
        <v>56</v>
      </c>
      <c r="AQ16" s="150" t="s">
        <v>57</v>
      </c>
      <c r="AR16" s="150" t="s">
        <v>58</v>
      </c>
      <c r="AS16" s="150" t="s">
        <v>59</v>
      </c>
      <c r="AT16" s="150" t="s">
        <v>60</v>
      </c>
      <c r="AU16" s="150" t="s">
        <v>61</v>
      </c>
      <c r="AV16" s="150" t="s">
        <v>62</v>
      </c>
      <c r="AW16" s="4"/>
    </row>
    <row r="17" spans="1:49" s="15" customFormat="1" ht="11.25">
      <c r="A17" s="29"/>
      <c r="B17" s="135"/>
      <c r="C17" s="135"/>
      <c r="D17" s="118"/>
      <c r="E17" s="36"/>
      <c r="F17" s="144"/>
      <c r="G17" s="145"/>
      <c r="H17" s="118"/>
      <c r="I17" s="148"/>
      <c r="J17" s="148"/>
      <c r="K17" s="118" t="s">
        <v>63</v>
      </c>
      <c r="L17" s="118"/>
      <c r="M17" s="26" t="s">
        <v>64</v>
      </c>
      <c r="N17" s="26" t="s">
        <v>64</v>
      </c>
      <c r="O17" s="149"/>
      <c r="P17" s="118"/>
      <c r="Q17" s="118"/>
      <c r="R17" s="119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4"/>
    </row>
    <row r="18" spans="1:49" s="15" customFormat="1" ht="11.25">
      <c r="A18" s="29"/>
      <c r="B18" s="135"/>
      <c r="C18" s="135"/>
      <c r="D18" s="118"/>
      <c r="E18" s="36"/>
      <c r="F18" s="144"/>
      <c r="G18" s="145"/>
      <c r="H18" s="118"/>
      <c r="I18" s="148"/>
      <c r="J18" s="148"/>
      <c r="K18" s="118"/>
      <c r="L18" s="118"/>
      <c r="M18" s="26" t="s">
        <v>65</v>
      </c>
      <c r="N18" s="26" t="s">
        <v>65</v>
      </c>
      <c r="O18" s="149"/>
      <c r="P18" s="118"/>
      <c r="Q18" s="118"/>
      <c r="R18" s="119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4"/>
    </row>
    <row r="19" spans="1:49" s="15" customFormat="1" ht="11.25">
      <c r="A19" s="29"/>
      <c r="B19" s="136"/>
      <c r="C19" s="136"/>
      <c r="D19" s="118"/>
      <c r="E19" s="36"/>
      <c r="F19" s="144"/>
      <c r="G19" s="145"/>
      <c r="H19" s="118"/>
      <c r="I19" s="148"/>
      <c r="J19" s="148"/>
      <c r="K19" s="118"/>
      <c r="L19" s="118"/>
      <c r="M19" s="26"/>
      <c r="N19" s="26"/>
      <c r="O19" s="149"/>
      <c r="P19" s="118"/>
      <c r="Q19" s="118"/>
      <c r="R19" s="119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4"/>
    </row>
    <row r="20" spans="2:49" ht="12">
      <c r="B20" s="39"/>
      <c r="C20" s="39"/>
      <c r="D20" s="26">
        <v>1</v>
      </c>
      <c r="E20" s="36"/>
      <c r="F20" s="24">
        <v>2</v>
      </c>
      <c r="G20" s="25">
        <v>3</v>
      </c>
      <c r="H20" s="26">
        <v>4</v>
      </c>
      <c r="I20" s="26">
        <v>5</v>
      </c>
      <c r="J20" s="26">
        <v>6</v>
      </c>
      <c r="K20" s="26">
        <v>7</v>
      </c>
      <c r="L20" s="26">
        <v>8</v>
      </c>
      <c r="M20" s="26">
        <v>9</v>
      </c>
      <c r="N20" s="26">
        <v>10</v>
      </c>
      <c r="O20" s="26">
        <v>11</v>
      </c>
      <c r="P20" s="26">
        <v>12</v>
      </c>
      <c r="Q20" s="26">
        <v>13</v>
      </c>
      <c r="R20" s="57">
        <v>14</v>
      </c>
      <c r="S20" s="57">
        <v>15</v>
      </c>
      <c r="T20" s="57">
        <v>16</v>
      </c>
      <c r="U20" s="57">
        <v>17</v>
      </c>
      <c r="V20" s="57">
        <v>18</v>
      </c>
      <c r="W20" s="57">
        <v>19</v>
      </c>
      <c r="X20" s="57">
        <v>20</v>
      </c>
      <c r="Y20" s="57">
        <v>21</v>
      </c>
      <c r="Z20" s="57">
        <v>22</v>
      </c>
      <c r="AA20" s="57">
        <v>23</v>
      </c>
      <c r="AB20" s="57">
        <v>24</v>
      </c>
      <c r="AC20" s="57">
        <v>25</v>
      </c>
      <c r="AD20" s="57">
        <v>26</v>
      </c>
      <c r="AE20" s="57">
        <v>27</v>
      </c>
      <c r="AF20" s="57">
        <v>28</v>
      </c>
      <c r="AG20" s="57">
        <v>29</v>
      </c>
      <c r="AH20" s="57">
        <v>30</v>
      </c>
      <c r="AI20" s="57">
        <v>31</v>
      </c>
      <c r="AJ20" s="57">
        <v>32</v>
      </c>
      <c r="AK20" s="57">
        <v>33</v>
      </c>
      <c r="AL20" s="57">
        <v>34</v>
      </c>
      <c r="AM20" s="57">
        <v>35</v>
      </c>
      <c r="AN20" s="57">
        <v>36</v>
      </c>
      <c r="AO20" s="57">
        <v>37</v>
      </c>
      <c r="AP20" s="57">
        <v>38</v>
      </c>
      <c r="AQ20" s="57">
        <v>39</v>
      </c>
      <c r="AR20" s="57">
        <v>40</v>
      </c>
      <c r="AS20" s="57">
        <v>41</v>
      </c>
      <c r="AT20" s="57">
        <v>42</v>
      </c>
      <c r="AU20" s="57">
        <v>43</v>
      </c>
      <c r="AV20" s="57">
        <v>44</v>
      </c>
      <c r="AW20" s="53"/>
    </row>
    <row r="21" spans="1:49" s="16" customFormat="1" ht="12">
      <c r="A21" s="40"/>
      <c r="B21" s="35"/>
      <c r="C21" s="35"/>
      <c r="D21" s="122" t="s">
        <v>66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59">
        <f>R22+R23+R24</f>
        <v>1428893.1457499997</v>
      </c>
      <c r="S21" s="59">
        <f aca="true" t="shared" si="0" ref="S21:AV21">S22+S23+S24</f>
        <v>55727.08275</v>
      </c>
      <c r="T21" s="59">
        <f t="shared" si="0"/>
        <v>118000.25000000001</v>
      </c>
      <c r="U21" s="59">
        <f t="shared" si="0"/>
        <v>117999.97200000001</v>
      </c>
      <c r="V21" s="59">
        <f t="shared" si="0"/>
        <v>117999.223</v>
      </c>
      <c r="W21" s="59">
        <f t="shared" si="0"/>
        <v>119881.54000000001</v>
      </c>
      <c r="X21" s="59">
        <f t="shared" si="0"/>
        <v>31842.301</v>
      </c>
      <c r="Y21" s="59">
        <f t="shared" si="0"/>
        <v>31382.525</v>
      </c>
      <c r="Z21" s="59">
        <f t="shared" si="0"/>
        <v>30187.262</v>
      </c>
      <c r="AA21" s="59">
        <f t="shared" si="0"/>
        <v>30235.464999999997</v>
      </c>
      <c r="AB21" s="59">
        <f t="shared" si="0"/>
        <v>27530.461</v>
      </c>
      <c r="AC21" s="59">
        <f t="shared" si="0"/>
        <v>26601.532</v>
      </c>
      <c r="AD21" s="59">
        <f t="shared" si="0"/>
        <v>25874.400999999998</v>
      </c>
      <c r="AE21" s="59">
        <f t="shared" si="0"/>
        <v>25565.969</v>
      </c>
      <c r="AF21" s="59">
        <f t="shared" si="0"/>
        <v>25919.443</v>
      </c>
      <c r="AG21" s="59">
        <f t="shared" si="0"/>
        <v>24392.701999999997</v>
      </c>
      <c r="AH21" s="59">
        <f t="shared" si="0"/>
        <v>24057.082</v>
      </c>
      <c r="AI21" s="59">
        <f t="shared" si="0"/>
        <v>23704.494</v>
      </c>
      <c r="AJ21" s="59">
        <f t="shared" si="0"/>
        <v>24675.281000000003</v>
      </c>
      <c r="AK21" s="59">
        <f t="shared" si="0"/>
        <v>26077.722999999998</v>
      </c>
      <c r="AL21" s="59">
        <f t="shared" si="0"/>
        <v>26933.742</v>
      </c>
      <c r="AM21" s="59">
        <f t="shared" si="0"/>
        <v>33933.350999999995</v>
      </c>
      <c r="AN21" s="59">
        <f t="shared" si="0"/>
        <v>35475.15</v>
      </c>
      <c r="AO21" s="59">
        <f t="shared" si="0"/>
        <v>50544.28200000001</v>
      </c>
      <c r="AP21" s="59">
        <f t="shared" si="0"/>
        <v>50544.252</v>
      </c>
      <c r="AQ21" s="59">
        <f t="shared" si="0"/>
        <v>51325.42</v>
      </c>
      <c r="AR21" s="59">
        <f t="shared" si="0"/>
        <v>52089.611000000004</v>
      </c>
      <c r="AS21" s="59">
        <f t="shared" si="0"/>
        <v>52789.872</v>
      </c>
      <c r="AT21" s="59">
        <f t="shared" si="0"/>
        <v>53464.551999999996</v>
      </c>
      <c r="AU21" s="59">
        <f t="shared" si="0"/>
        <v>53516.164</v>
      </c>
      <c r="AV21" s="59">
        <f t="shared" si="0"/>
        <v>60622.041000000005</v>
      </c>
      <c r="AW21" s="69"/>
    </row>
    <row r="22" spans="1:49" s="16" customFormat="1" ht="12">
      <c r="A22" s="40"/>
      <c r="B22" s="35"/>
      <c r="C22" s="35"/>
      <c r="D22" s="122" t="s">
        <v>67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59">
        <f>R50+R91+R129+R137+R41</f>
        <v>698617.5417499999</v>
      </c>
      <c r="S22" s="59">
        <f>S50+S91+S129+S137+S41</f>
        <v>32833.48275</v>
      </c>
      <c r="T22" s="59">
        <f>T50+T91+T129+T137+T41</f>
        <v>70800.00300000001</v>
      </c>
      <c r="U22" s="59">
        <f>U50+U91+U129+U137+U41</f>
        <v>70800.00200000001</v>
      </c>
      <c r="V22" s="59">
        <f>V50+V91+V129+V137+V41</f>
        <v>70800.003</v>
      </c>
      <c r="W22" s="59">
        <f>W50+W91+W129+W137+W41</f>
        <v>70799.99900000001</v>
      </c>
      <c r="X22" s="59">
        <f>X50+X91+X129+X137+X41</f>
        <v>11016.481</v>
      </c>
      <c r="Y22" s="59">
        <f>Y50+Y91+Y129+Y137+Y41</f>
        <v>11158.082</v>
      </c>
      <c r="Z22" s="59">
        <f>Z50+Z91+Z129+Z137+Z41</f>
        <v>10011.122</v>
      </c>
      <c r="AA22" s="59">
        <f>AA50+AA91+AA129+AA137+AA41</f>
        <v>11420.035</v>
      </c>
      <c r="AB22" s="59">
        <f>AB50+AB91+AB129+AB137+AB41</f>
        <v>9529.681</v>
      </c>
      <c r="AC22" s="59">
        <f>AC50+AC91+AC129+AC137+AC41</f>
        <v>9611.092</v>
      </c>
      <c r="AD22" s="59">
        <f>AD50+AD91+AD129+AD137+AD41</f>
        <v>9398.692</v>
      </c>
      <c r="AE22" s="59">
        <f>AE50+AE91+AE129+AE137+AE41</f>
        <v>9526.134</v>
      </c>
      <c r="AF22" s="59">
        <f>AF50+AF91+AF129+AF137+AF41</f>
        <v>9921.443000000001</v>
      </c>
      <c r="AG22" s="59">
        <f>AG50+AG91+AG129+AG137+AG41</f>
        <v>9582.782</v>
      </c>
      <c r="AH22" s="59">
        <f>AH50+AH91+AH129+AH137+AH41</f>
        <v>9550.922</v>
      </c>
      <c r="AI22" s="59">
        <f>AI50+AI91+AI129+AI137+AI41</f>
        <v>9427.024</v>
      </c>
      <c r="AJ22" s="59">
        <f>AJ50+AJ91+AJ129+AJ137+AJ41</f>
        <v>9722.021</v>
      </c>
      <c r="AK22" s="59">
        <f>AK50+AK91+AK129+AK137+AK41</f>
        <v>10497.283</v>
      </c>
      <c r="AL22" s="59">
        <f>AL50+AL91+AL129+AL137+AL41</f>
        <v>10722.662</v>
      </c>
      <c r="AM22" s="59">
        <f>AM50+AM91+AM129+AM137+AM41</f>
        <v>10968.091</v>
      </c>
      <c r="AN22" s="59">
        <f>AN50+AN91+AN129+AN137+AN41</f>
        <v>11880.001</v>
      </c>
      <c r="AO22" s="59">
        <f>AO50+AO91+AO129+AO137+AO41</f>
        <v>26334.062</v>
      </c>
      <c r="AP22" s="59">
        <f>AP50+AP91+AP129+AP137+AP41</f>
        <v>26016.631999999998</v>
      </c>
      <c r="AQ22" s="59">
        <f>AQ50+AQ91+AQ129+AQ137+AQ41</f>
        <v>26073.280000000002</v>
      </c>
      <c r="AR22" s="59">
        <f>AR50+AR91+AR129+AR137+AR41</f>
        <v>26107.491</v>
      </c>
      <c r="AS22" s="59">
        <f>AS50+AS91+AS129+AS137+AS41</f>
        <v>26099.242</v>
      </c>
      <c r="AT22" s="59">
        <f>AT50+AT91+AT129+AT137+AT41</f>
        <v>26116.931999999997</v>
      </c>
      <c r="AU22" s="59">
        <f>AU50+AU91+AU129+AU137+AU41</f>
        <v>25869.144</v>
      </c>
      <c r="AV22" s="59">
        <f>AV50+AV91+AV129+AV137+AV41</f>
        <v>26023.721</v>
      </c>
      <c r="AW22" s="69"/>
    </row>
    <row r="23" spans="1:49" s="16" customFormat="1" ht="12">
      <c r="A23" s="40"/>
      <c r="B23" s="35"/>
      <c r="C23" s="35"/>
      <c r="D23" s="122" t="s">
        <v>68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60">
        <f>SUM(S23:AV23)</f>
        <v>370685.99399999995</v>
      </c>
      <c r="S23" s="59">
        <f aca="true" t="shared" si="1" ref="S23:AV23">S153+S208+S272</f>
        <v>10480</v>
      </c>
      <c r="T23" s="59">
        <f t="shared" si="1"/>
        <v>34066.857</v>
      </c>
      <c r="U23" s="59">
        <f t="shared" si="1"/>
        <v>35001.14</v>
      </c>
      <c r="V23" s="59">
        <f t="shared" si="1"/>
        <v>34552</v>
      </c>
      <c r="W23" s="59">
        <f t="shared" si="1"/>
        <v>36540.511</v>
      </c>
      <c r="X23" s="59">
        <f t="shared" si="1"/>
        <v>8732</v>
      </c>
      <c r="Y23" s="59">
        <f t="shared" si="1"/>
        <v>8632.123</v>
      </c>
      <c r="Z23" s="59">
        <f t="shared" si="1"/>
        <v>8762</v>
      </c>
      <c r="AA23" s="59">
        <f t="shared" si="1"/>
        <v>8289.83</v>
      </c>
      <c r="AB23" s="59">
        <f t="shared" si="1"/>
        <v>8300</v>
      </c>
      <c r="AC23" s="59">
        <f t="shared" si="1"/>
        <v>8190</v>
      </c>
      <c r="AD23" s="59">
        <f t="shared" si="1"/>
        <v>8075.289</v>
      </c>
      <c r="AE23" s="59">
        <f t="shared" si="1"/>
        <v>8073.655000000001</v>
      </c>
      <c r="AF23" s="59">
        <f t="shared" si="1"/>
        <v>8210</v>
      </c>
      <c r="AG23" s="59">
        <f t="shared" si="1"/>
        <v>7619</v>
      </c>
      <c r="AH23" s="59">
        <f t="shared" si="1"/>
        <v>7530</v>
      </c>
      <c r="AI23" s="59">
        <f t="shared" si="1"/>
        <v>7405.15</v>
      </c>
      <c r="AJ23" s="59">
        <f t="shared" si="1"/>
        <v>7629</v>
      </c>
      <c r="AK23" s="59">
        <f t="shared" si="1"/>
        <v>7842</v>
      </c>
      <c r="AL23" s="59">
        <f t="shared" si="1"/>
        <v>8062</v>
      </c>
      <c r="AM23" s="59">
        <f t="shared" si="1"/>
        <v>8266</v>
      </c>
      <c r="AN23" s="59">
        <f t="shared" si="1"/>
        <v>8459.289</v>
      </c>
      <c r="AO23" s="59">
        <f t="shared" si="1"/>
        <v>8659</v>
      </c>
      <c r="AP23" s="59">
        <f t="shared" si="1"/>
        <v>8882</v>
      </c>
      <c r="AQ23" s="59">
        <f t="shared" si="1"/>
        <v>9118</v>
      </c>
      <c r="AR23" s="59">
        <f t="shared" si="1"/>
        <v>9363</v>
      </c>
      <c r="AS23" s="59">
        <f t="shared" si="1"/>
        <v>9597.15</v>
      </c>
      <c r="AT23" s="59">
        <f t="shared" si="1"/>
        <v>9814</v>
      </c>
      <c r="AU23" s="59">
        <f t="shared" si="1"/>
        <v>10019</v>
      </c>
      <c r="AV23" s="59">
        <f t="shared" si="1"/>
        <v>16516</v>
      </c>
      <c r="AW23" s="69">
        <f>SUM(S23:AV23)</f>
        <v>370685.99399999995</v>
      </c>
    </row>
    <row r="24" spans="1:48" s="17" customFormat="1" ht="12">
      <c r="A24" s="41"/>
      <c r="B24" s="42"/>
      <c r="C24" s="42"/>
      <c r="D24" s="122" t="s">
        <v>69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61">
        <v>359589.61</v>
      </c>
      <c r="S24" s="61">
        <v>12413.6</v>
      </c>
      <c r="T24" s="61">
        <v>13133.39</v>
      </c>
      <c r="U24" s="61">
        <v>12198.83</v>
      </c>
      <c r="V24" s="61">
        <v>12647.22</v>
      </c>
      <c r="W24" s="61">
        <v>12541.03</v>
      </c>
      <c r="X24" s="61">
        <v>12093.82</v>
      </c>
      <c r="Y24" s="61">
        <v>11592.32</v>
      </c>
      <c r="Z24" s="61">
        <v>11414.14</v>
      </c>
      <c r="AA24" s="61">
        <v>10525.6</v>
      </c>
      <c r="AB24" s="61">
        <v>9700.779999999999</v>
      </c>
      <c r="AC24" s="61">
        <v>8800.439999999999</v>
      </c>
      <c r="AD24" s="61">
        <v>8400.42</v>
      </c>
      <c r="AE24" s="61">
        <v>7966.18</v>
      </c>
      <c r="AF24" s="61">
        <v>7788</v>
      </c>
      <c r="AG24" s="61">
        <v>7190.92</v>
      </c>
      <c r="AH24" s="61">
        <v>6976.16</v>
      </c>
      <c r="AI24" s="61">
        <v>6872.32</v>
      </c>
      <c r="AJ24" s="61">
        <v>7324.26</v>
      </c>
      <c r="AK24" s="61">
        <v>7738.44</v>
      </c>
      <c r="AL24" s="61">
        <v>8149.08</v>
      </c>
      <c r="AM24" s="61">
        <v>14699.259999999998</v>
      </c>
      <c r="AN24" s="61">
        <v>15135.86</v>
      </c>
      <c r="AO24" s="61">
        <v>15551.22</v>
      </c>
      <c r="AP24" s="61">
        <v>15645.62</v>
      </c>
      <c r="AQ24" s="61">
        <v>16134.139999999998</v>
      </c>
      <c r="AR24" s="61">
        <v>16619.12</v>
      </c>
      <c r="AS24" s="61">
        <v>17093.48</v>
      </c>
      <c r="AT24" s="61">
        <v>17533.62</v>
      </c>
      <c r="AU24" s="61">
        <v>17628.019999999997</v>
      </c>
      <c r="AV24" s="61">
        <v>18082.32</v>
      </c>
    </row>
    <row r="25" spans="1:49" s="15" customFormat="1" ht="10.5">
      <c r="A25" s="29"/>
      <c r="B25" s="35"/>
      <c r="C25" s="35"/>
      <c r="D25" s="116" t="s">
        <v>70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68"/>
    </row>
    <row r="26" spans="2:49" ht="11.25">
      <c r="B26" s="42"/>
      <c r="C26" s="42"/>
      <c r="D26" s="123" t="s">
        <v>71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46"/>
    </row>
    <row r="27" spans="2:49" ht="11.25" hidden="1">
      <c r="B27" s="42"/>
      <c r="C27" s="42"/>
      <c r="D27" s="124" t="s">
        <v>72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20"/>
    </row>
    <row r="28" spans="2:49" ht="12" hidden="1">
      <c r="B28" s="42"/>
      <c r="C28" s="42"/>
      <c r="D28" s="25" t="s">
        <v>73</v>
      </c>
      <c r="E28" s="43"/>
      <c r="F28" s="37"/>
      <c r="G28" s="38"/>
      <c r="H28" s="38"/>
      <c r="I28" s="1"/>
      <c r="J28" s="1"/>
      <c r="K28" s="38"/>
      <c r="L28" s="26"/>
      <c r="O28" s="26"/>
      <c r="P28" s="2"/>
      <c r="Q28" s="2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3"/>
    </row>
    <row r="29" spans="2:49" ht="12" hidden="1">
      <c r="B29" s="42"/>
      <c r="C29" s="42"/>
      <c r="D29" s="25" t="s">
        <v>74</v>
      </c>
      <c r="E29" s="43"/>
      <c r="F29" s="37"/>
      <c r="G29" s="38"/>
      <c r="H29" s="38"/>
      <c r="I29" s="1"/>
      <c r="J29" s="1"/>
      <c r="K29" s="38"/>
      <c r="L29" s="26"/>
      <c r="O29" s="26"/>
      <c r="P29" s="2"/>
      <c r="Q29" s="2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3"/>
    </row>
    <row r="30" spans="2:49" ht="11.25" hidden="1">
      <c r="B30" s="42"/>
      <c r="C30" s="42"/>
      <c r="D30" s="124" t="s">
        <v>75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20"/>
    </row>
    <row r="31" spans="2:49" ht="12" hidden="1">
      <c r="B31" s="42"/>
      <c r="C31" s="42"/>
      <c r="D31" s="25" t="s">
        <v>76</v>
      </c>
      <c r="E31" s="43"/>
      <c r="F31" s="37"/>
      <c r="G31" s="38"/>
      <c r="H31" s="44"/>
      <c r="I31" s="1"/>
      <c r="J31" s="1"/>
      <c r="K31" s="38"/>
      <c r="L31" s="26"/>
      <c r="O31" s="26"/>
      <c r="P31" s="2"/>
      <c r="Q31" s="2"/>
      <c r="R31" s="57"/>
      <c r="S31" s="57"/>
      <c r="T31" s="58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3"/>
    </row>
    <row r="32" spans="2:49" ht="12" hidden="1">
      <c r="B32" s="42"/>
      <c r="C32" s="42"/>
      <c r="D32" s="25" t="s">
        <v>77</v>
      </c>
      <c r="E32" s="43"/>
      <c r="F32" s="37"/>
      <c r="G32" s="38"/>
      <c r="H32" s="44"/>
      <c r="I32" s="1"/>
      <c r="J32" s="1"/>
      <c r="K32" s="38"/>
      <c r="L32" s="26"/>
      <c r="O32" s="26"/>
      <c r="P32" s="2"/>
      <c r="Q32" s="2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3"/>
    </row>
    <row r="33" spans="2:49" ht="12" hidden="1">
      <c r="B33" s="42"/>
      <c r="C33" s="42"/>
      <c r="D33" s="25" t="s">
        <v>78</v>
      </c>
      <c r="E33" s="43"/>
      <c r="F33" s="37"/>
      <c r="G33" s="38"/>
      <c r="H33" s="38"/>
      <c r="I33" s="1"/>
      <c r="J33" s="1"/>
      <c r="K33" s="38"/>
      <c r="L33" s="26"/>
      <c r="O33" s="26"/>
      <c r="P33" s="2"/>
      <c r="Q33" s="2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3"/>
    </row>
    <row r="34" spans="2:49" ht="12" hidden="1">
      <c r="B34" s="42"/>
      <c r="C34" s="42"/>
      <c r="D34" s="25"/>
      <c r="E34" s="43"/>
      <c r="F34" s="37"/>
      <c r="G34" s="38"/>
      <c r="H34" s="38"/>
      <c r="I34" s="1"/>
      <c r="J34" s="1"/>
      <c r="K34" s="38"/>
      <c r="L34" s="26"/>
      <c r="O34" s="26"/>
      <c r="P34" s="2"/>
      <c r="Q34" s="2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3"/>
    </row>
    <row r="35" spans="2:49" ht="11.25" hidden="1">
      <c r="B35" s="42"/>
      <c r="C35" s="42"/>
      <c r="D35" s="124" t="s">
        <v>79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20"/>
    </row>
    <row r="36" spans="2:49" ht="12" hidden="1">
      <c r="B36" s="42"/>
      <c r="C36" s="42"/>
      <c r="D36" s="25" t="s">
        <v>80</v>
      </c>
      <c r="E36" s="43"/>
      <c r="F36" s="37"/>
      <c r="G36" s="38"/>
      <c r="H36" s="38"/>
      <c r="I36" s="1"/>
      <c r="J36" s="1"/>
      <c r="K36" s="38"/>
      <c r="L36" s="26"/>
      <c r="O36" s="26"/>
      <c r="P36" s="2"/>
      <c r="Q36" s="2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3"/>
    </row>
    <row r="37" spans="2:49" ht="12" hidden="1">
      <c r="B37" s="42"/>
      <c r="C37" s="42"/>
      <c r="D37" s="25" t="s">
        <v>81</v>
      </c>
      <c r="E37" s="43"/>
      <c r="F37" s="37"/>
      <c r="G37" s="38"/>
      <c r="H37" s="38"/>
      <c r="I37" s="1"/>
      <c r="J37" s="1"/>
      <c r="K37" s="38"/>
      <c r="L37" s="26"/>
      <c r="O37" s="26"/>
      <c r="P37" s="2"/>
      <c r="Q37" s="2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3"/>
    </row>
    <row r="38" spans="2:49" ht="11.25">
      <c r="B38" s="42"/>
      <c r="C38" s="42"/>
      <c r="D38" s="124" t="s">
        <v>82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20"/>
    </row>
    <row r="39" spans="1:49" ht="36">
      <c r="A39" s="45" t="s">
        <v>83</v>
      </c>
      <c r="B39" s="42"/>
      <c r="C39" s="42"/>
      <c r="D39" s="20" t="s">
        <v>84</v>
      </c>
      <c r="E39" s="43"/>
      <c r="F39" s="7" t="s">
        <v>85</v>
      </c>
      <c r="G39" s="12" t="s">
        <v>86</v>
      </c>
      <c r="H39" s="12" t="s">
        <v>87</v>
      </c>
      <c r="I39" s="3"/>
      <c r="J39" s="3"/>
      <c r="K39" s="12"/>
      <c r="L39" s="53" t="s">
        <v>88</v>
      </c>
      <c r="M39" s="53"/>
      <c r="N39" s="53"/>
      <c r="O39" s="53"/>
      <c r="P39" s="4" t="s">
        <v>89</v>
      </c>
      <c r="Q39" s="4" t="s">
        <v>90</v>
      </c>
      <c r="R39" s="62" t="s">
        <v>91</v>
      </c>
      <c r="S39" s="63"/>
      <c r="T39" s="63"/>
      <c r="U39" s="63"/>
      <c r="V39" s="63"/>
      <c r="W39" s="63">
        <v>3500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53"/>
    </row>
    <row r="40" spans="2:49" ht="12">
      <c r="B40" s="42"/>
      <c r="C40" s="42"/>
      <c r="D40" s="20" t="s">
        <v>92</v>
      </c>
      <c r="E40" s="43"/>
      <c r="F40" s="7"/>
      <c r="G40" s="12"/>
      <c r="H40" s="12"/>
      <c r="I40" s="3"/>
      <c r="J40" s="3"/>
      <c r="K40" s="12"/>
      <c r="L40" s="53"/>
      <c r="M40" s="53"/>
      <c r="N40" s="53"/>
      <c r="O40" s="53"/>
      <c r="P40" s="4"/>
      <c r="Q40" s="4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53"/>
    </row>
    <row r="41" spans="1:49" s="15" customFormat="1" ht="12">
      <c r="A41" s="29"/>
      <c r="B41" s="35"/>
      <c r="C41" s="35"/>
      <c r="D41" s="125" t="s">
        <v>93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64" t="str">
        <f>R39</f>
        <v>3500</v>
      </c>
      <c r="S41" s="65"/>
      <c r="T41" s="65"/>
      <c r="U41" s="65"/>
      <c r="V41" s="65"/>
      <c r="W41" s="65">
        <f>W39</f>
        <v>3500</v>
      </c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53"/>
    </row>
    <row r="42" spans="2:49" ht="11.25">
      <c r="B42" s="42"/>
      <c r="C42" s="42"/>
      <c r="D42" s="126" t="s">
        <v>94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46"/>
    </row>
    <row r="43" spans="2:49" ht="11.25" hidden="1">
      <c r="B43" s="42"/>
      <c r="C43" s="42"/>
      <c r="D43" s="125" t="s">
        <v>95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20"/>
    </row>
    <row r="44" spans="2:49" ht="12" hidden="1">
      <c r="B44" s="42"/>
      <c r="C44" s="42"/>
      <c r="D44" s="20" t="s">
        <v>96</v>
      </c>
      <c r="E44" s="43"/>
      <c r="F44" s="7"/>
      <c r="G44" s="12"/>
      <c r="H44" s="12"/>
      <c r="I44" s="3"/>
      <c r="J44" s="3"/>
      <c r="K44" s="12"/>
      <c r="L44" s="53"/>
      <c r="M44" s="53"/>
      <c r="N44" s="53"/>
      <c r="O44" s="53"/>
      <c r="P44" s="4"/>
      <c r="Q44" s="4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53"/>
    </row>
    <row r="45" spans="2:49" ht="12" hidden="1">
      <c r="B45" s="42"/>
      <c r="C45" s="42"/>
      <c r="D45" s="20"/>
      <c r="E45" s="43"/>
      <c r="F45" s="7"/>
      <c r="G45" s="12"/>
      <c r="H45" s="12"/>
      <c r="I45" s="3"/>
      <c r="J45" s="3"/>
      <c r="K45" s="12"/>
      <c r="L45" s="53"/>
      <c r="M45" s="53"/>
      <c r="N45" s="53"/>
      <c r="O45" s="53"/>
      <c r="P45" s="4"/>
      <c r="Q45" s="4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53"/>
    </row>
    <row r="46" spans="2:49" ht="12" hidden="1">
      <c r="B46" s="42"/>
      <c r="C46" s="42"/>
      <c r="D46" s="20"/>
      <c r="E46" s="43"/>
      <c r="F46" s="7"/>
      <c r="G46" s="12"/>
      <c r="H46" s="12"/>
      <c r="I46" s="3"/>
      <c r="J46" s="3"/>
      <c r="K46" s="12"/>
      <c r="L46" s="53"/>
      <c r="M46" s="53"/>
      <c r="N46" s="53"/>
      <c r="O46" s="53"/>
      <c r="P46" s="4"/>
      <c r="Q46" s="4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53"/>
    </row>
    <row r="47" spans="2:49" ht="11.25">
      <c r="B47" s="42"/>
      <c r="C47" s="42"/>
      <c r="D47" s="125" t="s">
        <v>97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20"/>
    </row>
    <row r="48" spans="2:49" ht="24">
      <c r="B48" s="42"/>
      <c r="C48" s="42" t="s">
        <v>98</v>
      </c>
      <c r="D48" s="47" t="s">
        <v>99</v>
      </c>
      <c r="E48" s="48"/>
      <c r="F48" s="7" t="s">
        <v>100</v>
      </c>
      <c r="G48" s="12" t="s">
        <v>101</v>
      </c>
      <c r="H48" s="49" t="s">
        <v>102</v>
      </c>
      <c r="I48" s="3">
        <v>100</v>
      </c>
      <c r="J48" s="3">
        <v>100</v>
      </c>
      <c r="K48" s="12" t="s">
        <v>103</v>
      </c>
      <c r="L48" s="53" t="s">
        <v>88</v>
      </c>
      <c r="M48" s="53">
        <v>1</v>
      </c>
      <c r="N48" s="53">
        <v>1</v>
      </c>
      <c r="O48" s="53"/>
      <c r="P48" s="4" t="s">
        <v>104</v>
      </c>
      <c r="Q48" s="4" t="s">
        <v>105</v>
      </c>
      <c r="R48" s="62" t="str">
        <f>T48</f>
        <v>2332,76</v>
      </c>
      <c r="S48" s="63"/>
      <c r="T48" s="62" t="s">
        <v>106</v>
      </c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53"/>
    </row>
    <row r="49" spans="1:49" ht="48.75" customHeight="1">
      <c r="A49" s="45" t="s">
        <v>107</v>
      </c>
      <c r="B49" s="42" t="s">
        <v>108</v>
      </c>
      <c r="C49" s="42" t="s">
        <v>109</v>
      </c>
      <c r="D49" s="47" t="s">
        <v>110</v>
      </c>
      <c r="E49" s="48"/>
      <c r="F49" s="7" t="s">
        <v>111</v>
      </c>
      <c r="G49" s="12" t="s">
        <v>112</v>
      </c>
      <c r="H49" s="49" t="s">
        <v>102</v>
      </c>
      <c r="I49" s="3"/>
      <c r="J49" s="3"/>
      <c r="K49" s="12" t="s">
        <v>113</v>
      </c>
      <c r="L49" s="53" t="s">
        <v>88</v>
      </c>
      <c r="M49" s="53">
        <v>0</v>
      </c>
      <c r="N49" s="53">
        <v>1</v>
      </c>
      <c r="O49" s="53"/>
      <c r="P49" s="4" t="s">
        <v>114</v>
      </c>
      <c r="Q49" s="4" t="s">
        <v>105</v>
      </c>
      <c r="R49" s="62">
        <f>T49</f>
        <v>939.49</v>
      </c>
      <c r="S49" s="63"/>
      <c r="T49" s="63">
        <v>939.49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53"/>
    </row>
    <row r="50" spans="1:49" s="15" customFormat="1" ht="12">
      <c r="A50" s="29"/>
      <c r="B50" s="35"/>
      <c r="C50" s="35"/>
      <c r="D50" s="28" t="s">
        <v>115</v>
      </c>
      <c r="E50" s="23"/>
      <c r="F50" s="50"/>
      <c r="G50" s="20"/>
      <c r="H50" s="28"/>
      <c r="I50" s="53"/>
      <c r="J50" s="53"/>
      <c r="K50" s="28"/>
      <c r="L50" s="28"/>
      <c r="M50" s="53"/>
      <c r="N50" s="53"/>
      <c r="O50" s="28"/>
      <c r="P50" s="28"/>
      <c r="Q50" s="28"/>
      <c r="R50" s="64">
        <f>R48+R49</f>
        <v>3272.25</v>
      </c>
      <c r="S50" s="64">
        <f>S48+S49</f>
        <v>0</v>
      </c>
      <c r="T50" s="64">
        <f>T48+T49</f>
        <v>3272.25</v>
      </c>
      <c r="U50" s="64">
        <f>U48+U49</f>
        <v>0</v>
      </c>
      <c r="V50" s="64">
        <f>V48+V49</f>
        <v>0</v>
      </c>
      <c r="W50" s="64">
        <f>W48+W49</f>
        <v>0</v>
      </c>
      <c r="X50" s="64">
        <f>X48+X49</f>
        <v>0</v>
      </c>
      <c r="Y50" s="64">
        <f>Y48+Y49</f>
        <v>0</v>
      </c>
      <c r="Z50" s="64">
        <f>Z48+Z49</f>
        <v>0</v>
      </c>
      <c r="AA50" s="64">
        <f>AA48+AA49</f>
        <v>0</v>
      </c>
      <c r="AB50" s="64">
        <f>AB48+AB49</f>
        <v>0</v>
      </c>
      <c r="AC50" s="64">
        <f>AC48+AC49</f>
        <v>0</v>
      </c>
      <c r="AD50" s="64">
        <f>AD48+AD49</f>
        <v>0</v>
      </c>
      <c r="AE50" s="64">
        <f>AE48+AE49</f>
        <v>0</v>
      </c>
      <c r="AF50" s="64">
        <f>AF48+AF49</f>
        <v>0</v>
      </c>
      <c r="AG50" s="64">
        <f>AG48+AG49</f>
        <v>0</v>
      </c>
      <c r="AH50" s="64">
        <f>AH48+AH49</f>
        <v>0</v>
      </c>
      <c r="AI50" s="64">
        <f>AI48+AI49</f>
        <v>0</v>
      </c>
      <c r="AJ50" s="64">
        <f>AJ48+AJ49</f>
        <v>0</v>
      </c>
      <c r="AK50" s="64">
        <f>AK48+AK49</f>
        <v>0</v>
      </c>
      <c r="AL50" s="64">
        <f>AL48+AL49</f>
        <v>0</v>
      </c>
      <c r="AM50" s="64">
        <f>AM48+AM49</f>
        <v>0</v>
      </c>
      <c r="AN50" s="64">
        <f>AN48+AN49</f>
        <v>0</v>
      </c>
      <c r="AO50" s="64">
        <f>AO48+AO49</f>
        <v>0</v>
      </c>
      <c r="AP50" s="64">
        <f>AP48+AP49</f>
        <v>0</v>
      </c>
      <c r="AQ50" s="64">
        <f>AQ48+AQ49</f>
        <v>0</v>
      </c>
      <c r="AR50" s="64">
        <f>AR48+AR49</f>
        <v>0</v>
      </c>
      <c r="AS50" s="64">
        <f>AS48+AS49</f>
        <v>0</v>
      </c>
      <c r="AT50" s="64">
        <f>AT48+AT49</f>
        <v>0</v>
      </c>
      <c r="AU50" s="64">
        <f>AU48+AU49</f>
        <v>0</v>
      </c>
      <c r="AV50" s="64">
        <f>AV48+AV49</f>
        <v>0</v>
      </c>
      <c r="AW50" s="53"/>
    </row>
    <row r="51" spans="2:49" ht="11.25">
      <c r="B51" s="42"/>
      <c r="C51" s="42"/>
      <c r="D51" s="126" t="s">
        <v>116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46"/>
    </row>
    <row r="52" spans="2:49" ht="11.25">
      <c r="B52" s="42"/>
      <c r="C52" s="42"/>
      <c r="D52" s="125" t="s">
        <v>117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20"/>
    </row>
    <row r="53" spans="1:49" ht="60">
      <c r="A53" s="45" t="s">
        <v>118</v>
      </c>
      <c r="B53" s="42" t="s">
        <v>119</v>
      </c>
      <c r="C53" s="42" t="s">
        <v>120</v>
      </c>
      <c r="D53" s="20" t="s">
        <v>121</v>
      </c>
      <c r="E53" s="43"/>
      <c r="F53" s="7" t="s">
        <v>122</v>
      </c>
      <c r="G53" s="12" t="s">
        <v>123</v>
      </c>
      <c r="H53" s="12" t="s">
        <v>124</v>
      </c>
      <c r="I53" s="3">
        <v>90</v>
      </c>
      <c r="J53" s="3">
        <v>100</v>
      </c>
      <c r="K53" s="12" t="s">
        <v>125</v>
      </c>
      <c r="L53" s="53" t="s">
        <v>126</v>
      </c>
      <c r="M53" s="3">
        <v>239</v>
      </c>
      <c r="N53" s="3">
        <v>239</v>
      </c>
      <c r="O53" s="53"/>
      <c r="P53" s="4" t="s">
        <v>127</v>
      </c>
      <c r="Q53" s="4" t="s">
        <v>128</v>
      </c>
      <c r="R53" s="63">
        <f aca="true" t="shared" si="2" ref="R53:R88">SUM(S53:AV53)</f>
        <v>1822.98275</v>
      </c>
      <c r="S53" s="66">
        <v>1822.98275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53"/>
    </row>
    <row r="54" spans="1:49" ht="76.5" customHeight="1">
      <c r="A54" s="45" t="s">
        <v>129</v>
      </c>
      <c r="B54" s="42" t="s">
        <v>130</v>
      </c>
      <c r="C54" s="42" t="s">
        <v>131</v>
      </c>
      <c r="D54" s="20" t="s">
        <v>132</v>
      </c>
      <c r="E54" s="43"/>
      <c r="F54" s="7" t="s">
        <v>133</v>
      </c>
      <c r="G54" s="12" t="s">
        <v>123</v>
      </c>
      <c r="H54" s="12" t="s">
        <v>134</v>
      </c>
      <c r="I54" s="3">
        <v>90</v>
      </c>
      <c r="J54" s="3">
        <v>100</v>
      </c>
      <c r="K54" s="12" t="s">
        <v>125</v>
      </c>
      <c r="L54" s="53" t="s">
        <v>126</v>
      </c>
      <c r="M54" s="53">
        <v>264</v>
      </c>
      <c r="N54" s="53">
        <v>264</v>
      </c>
      <c r="O54" s="53"/>
      <c r="P54" s="4" t="s">
        <v>135</v>
      </c>
      <c r="Q54" s="4" t="s">
        <v>136</v>
      </c>
      <c r="R54" s="63">
        <f t="shared" si="2"/>
        <v>4903.98</v>
      </c>
      <c r="S54" s="63"/>
      <c r="T54" s="63">
        <v>4903.98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53"/>
    </row>
    <row r="55" spans="1:49" ht="72">
      <c r="A55" s="45" t="s">
        <v>137</v>
      </c>
      <c r="B55" s="42" t="s">
        <v>138</v>
      </c>
      <c r="C55" s="42" t="s">
        <v>139</v>
      </c>
      <c r="D55" s="20" t="s">
        <v>140</v>
      </c>
      <c r="E55" s="43"/>
      <c r="F55" s="7" t="s">
        <v>141</v>
      </c>
      <c r="G55" s="12" t="s">
        <v>123</v>
      </c>
      <c r="H55" s="12" t="s">
        <v>142</v>
      </c>
      <c r="I55" s="3">
        <v>90</v>
      </c>
      <c r="J55" s="3">
        <v>100</v>
      </c>
      <c r="K55" s="12" t="s">
        <v>125</v>
      </c>
      <c r="L55" s="53" t="s">
        <v>126</v>
      </c>
      <c r="M55" s="53">
        <v>1130</v>
      </c>
      <c r="N55" s="53">
        <v>1130</v>
      </c>
      <c r="O55" s="53"/>
      <c r="P55" s="4" t="s">
        <v>143</v>
      </c>
      <c r="Q55" s="4" t="s">
        <v>144</v>
      </c>
      <c r="R55" s="63">
        <f t="shared" si="2"/>
        <v>22283.56</v>
      </c>
      <c r="S55" s="63">
        <v>22283.56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53"/>
    </row>
    <row r="56" spans="1:49" ht="72">
      <c r="A56" s="45" t="s">
        <v>145</v>
      </c>
      <c r="B56" s="42" t="s">
        <v>146</v>
      </c>
      <c r="C56" s="42" t="s">
        <v>147</v>
      </c>
      <c r="D56" s="20" t="s">
        <v>148</v>
      </c>
      <c r="E56" s="43"/>
      <c r="F56" s="7" t="s">
        <v>149</v>
      </c>
      <c r="G56" s="12" t="s">
        <v>123</v>
      </c>
      <c r="H56" s="12" t="s">
        <v>142</v>
      </c>
      <c r="I56" s="3">
        <v>90</v>
      </c>
      <c r="J56" s="3">
        <v>100</v>
      </c>
      <c r="K56" s="12" t="s">
        <v>125</v>
      </c>
      <c r="L56" s="53" t="s">
        <v>126</v>
      </c>
      <c r="M56" s="53">
        <v>1200</v>
      </c>
      <c r="N56" s="53">
        <v>1200</v>
      </c>
      <c r="O56" s="53"/>
      <c r="P56" s="4" t="s">
        <v>150</v>
      </c>
      <c r="Q56" s="4" t="s">
        <v>151</v>
      </c>
      <c r="R56" s="63">
        <f t="shared" si="2"/>
        <v>26999.24</v>
      </c>
      <c r="S56" s="63"/>
      <c r="T56" s="63">
        <v>26999.24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53"/>
    </row>
    <row r="57" spans="1:49" s="18" customFormat="1" ht="72">
      <c r="A57" s="45" t="s">
        <v>137</v>
      </c>
      <c r="B57" s="51" t="s">
        <v>146</v>
      </c>
      <c r="C57" s="51" t="s">
        <v>152</v>
      </c>
      <c r="D57" s="52" t="s">
        <v>153</v>
      </c>
      <c r="E57" s="14"/>
      <c r="F57" s="8" t="s">
        <v>154</v>
      </c>
      <c r="G57" s="14" t="s">
        <v>123</v>
      </c>
      <c r="H57" s="14" t="s">
        <v>142</v>
      </c>
      <c r="I57" s="6">
        <v>90</v>
      </c>
      <c r="J57" s="6">
        <v>100</v>
      </c>
      <c r="K57" s="14" t="s">
        <v>125</v>
      </c>
      <c r="L57" s="13" t="s">
        <v>126</v>
      </c>
      <c r="M57" s="13">
        <v>2030</v>
      </c>
      <c r="N57" s="13">
        <v>2030</v>
      </c>
      <c r="O57" s="13"/>
      <c r="P57" s="9" t="s">
        <v>155</v>
      </c>
      <c r="Q57" s="9" t="s">
        <v>156</v>
      </c>
      <c r="R57" s="67">
        <f t="shared" si="2"/>
        <v>40677.03</v>
      </c>
      <c r="S57" s="67"/>
      <c r="T57" s="67"/>
      <c r="U57" s="67">
        <v>40677.03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13"/>
    </row>
    <row r="58" spans="2:49" ht="60">
      <c r="B58" s="42"/>
      <c r="C58" s="42" t="s">
        <v>157</v>
      </c>
      <c r="D58" s="20" t="s">
        <v>158</v>
      </c>
      <c r="E58" s="43" t="s">
        <v>159</v>
      </c>
      <c r="F58" s="7" t="s">
        <v>160</v>
      </c>
      <c r="G58" s="12" t="s">
        <v>123</v>
      </c>
      <c r="H58" s="12" t="s">
        <v>161</v>
      </c>
      <c r="I58" s="3">
        <v>90</v>
      </c>
      <c r="J58" s="3">
        <v>100</v>
      </c>
      <c r="K58" s="12" t="s">
        <v>125</v>
      </c>
      <c r="L58" s="53" t="s">
        <v>126</v>
      </c>
      <c r="M58" s="53">
        <v>994</v>
      </c>
      <c r="N58" s="53">
        <v>994</v>
      </c>
      <c r="O58" s="53"/>
      <c r="P58" s="4" t="s">
        <v>135</v>
      </c>
      <c r="Q58" s="4" t="s">
        <v>162</v>
      </c>
      <c r="R58" s="63">
        <f t="shared" si="2"/>
        <v>11433.94</v>
      </c>
      <c r="S58" s="63"/>
      <c r="T58" s="63">
        <v>11433.94</v>
      </c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53"/>
    </row>
    <row r="59" spans="2:49" ht="60">
      <c r="B59" s="42" t="s">
        <v>163</v>
      </c>
      <c r="C59" s="42" t="s">
        <v>164</v>
      </c>
      <c r="D59" s="20" t="s">
        <v>165</v>
      </c>
      <c r="E59" s="43" t="s">
        <v>166</v>
      </c>
      <c r="F59" s="7" t="s">
        <v>167</v>
      </c>
      <c r="G59" s="12" t="s">
        <v>123</v>
      </c>
      <c r="H59" s="12" t="s">
        <v>161</v>
      </c>
      <c r="I59" s="3">
        <v>90</v>
      </c>
      <c r="J59" s="3">
        <v>100</v>
      </c>
      <c r="K59" s="12" t="s">
        <v>125</v>
      </c>
      <c r="L59" s="53" t="s">
        <v>126</v>
      </c>
      <c r="M59" s="53">
        <v>535</v>
      </c>
      <c r="N59" s="53">
        <v>535</v>
      </c>
      <c r="O59" s="53"/>
      <c r="P59" s="4" t="s">
        <v>135</v>
      </c>
      <c r="Q59" s="4" t="s">
        <v>136</v>
      </c>
      <c r="R59" s="63">
        <f t="shared" si="2"/>
        <v>7259.11</v>
      </c>
      <c r="S59" s="63"/>
      <c r="T59" s="63">
        <v>7259.11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53"/>
    </row>
    <row r="60" spans="2:49" ht="48">
      <c r="B60" s="42"/>
      <c r="C60" s="42" t="s">
        <v>168</v>
      </c>
      <c r="D60" s="20" t="s">
        <v>169</v>
      </c>
      <c r="E60" s="43" t="s">
        <v>170</v>
      </c>
      <c r="F60" s="7" t="s">
        <v>171</v>
      </c>
      <c r="G60" s="12" t="s">
        <v>123</v>
      </c>
      <c r="H60" s="12" t="s">
        <v>172</v>
      </c>
      <c r="I60" s="3">
        <v>90</v>
      </c>
      <c r="J60" s="3">
        <v>100</v>
      </c>
      <c r="K60" s="12" t="s">
        <v>125</v>
      </c>
      <c r="L60" s="53" t="s">
        <v>126</v>
      </c>
      <c r="M60" s="53">
        <v>870</v>
      </c>
      <c r="N60" s="53">
        <v>870</v>
      </c>
      <c r="O60" s="53"/>
      <c r="P60" s="4" t="s">
        <v>173</v>
      </c>
      <c r="Q60" s="4" t="s">
        <v>174</v>
      </c>
      <c r="R60" s="63">
        <f t="shared" si="2"/>
        <v>10435.37</v>
      </c>
      <c r="S60" s="63"/>
      <c r="T60" s="63"/>
      <c r="U60" s="63">
        <v>10435.37</v>
      </c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53"/>
    </row>
    <row r="61" spans="2:49" ht="72">
      <c r="B61" s="42"/>
      <c r="C61" s="42" t="s">
        <v>175</v>
      </c>
      <c r="D61" s="20" t="s">
        <v>176</v>
      </c>
      <c r="E61" s="43"/>
      <c r="F61" s="7" t="s">
        <v>177</v>
      </c>
      <c r="G61" s="12" t="s">
        <v>123</v>
      </c>
      <c r="H61" s="12" t="s">
        <v>178</v>
      </c>
      <c r="I61" s="3">
        <v>90</v>
      </c>
      <c r="J61" s="3">
        <v>100</v>
      </c>
      <c r="K61" s="12" t="s">
        <v>125</v>
      </c>
      <c r="L61" s="53" t="s">
        <v>126</v>
      </c>
      <c r="M61" s="53">
        <v>180</v>
      </c>
      <c r="N61" s="53">
        <v>180</v>
      </c>
      <c r="O61" s="53"/>
      <c r="P61" s="4" t="s">
        <v>135</v>
      </c>
      <c r="Q61" s="4" t="s">
        <v>136</v>
      </c>
      <c r="R61" s="63">
        <f t="shared" si="2"/>
        <v>4798.71</v>
      </c>
      <c r="S61" s="63"/>
      <c r="T61" s="63">
        <v>4798.71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53"/>
    </row>
    <row r="62" spans="2:49" ht="72">
      <c r="B62" s="42" t="s">
        <v>163</v>
      </c>
      <c r="C62" s="42" t="s">
        <v>179</v>
      </c>
      <c r="D62" s="20" t="s">
        <v>180</v>
      </c>
      <c r="E62" s="43"/>
      <c r="F62" s="7" t="s">
        <v>181</v>
      </c>
      <c r="G62" s="12" t="s">
        <v>123</v>
      </c>
      <c r="H62" s="12" t="s">
        <v>178</v>
      </c>
      <c r="I62" s="3">
        <v>90</v>
      </c>
      <c r="J62" s="3">
        <v>100</v>
      </c>
      <c r="K62" s="12" t="s">
        <v>125</v>
      </c>
      <c r="L62" s="53" t="s">
        <v>126</v>
      </c>
      <c r="M62" s="53">
        <v>790</v>
      </c>
      <c r="N62" s="53">
        <v>790</v>
      </c>
      <c r="O62" s="53"/>
      <c r="P62" s="4" t="s">
        <v>173</v>
      </c>
      <c r="Q62" s="4" t="s">
        <v>182</v>
      </c>
      <c r="R62" s="63">
        <f t="shared" si="2"/>
        <v>13990.23</v>
      </c>
      <c r="S62" s="63"/>
      <c r="T62" s="63"/>
      <c r="U62" s="63">
        <v>13990.23</v>
      </c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53"/>
    </row>
    <row r="63" spans="2:49" ht="108">
      <c r="B63" s="42" t="s">
        <v>163</v>
      </c>
      <c r="C63" s="42" t="s">
        <v>183</v>
      </c>
      <c r="D63" s="20" t="s">
        <v>184</v>
      </c>
      <c r="E63" s="43"/>
      <c r="F63" s="7" t="s">
        <v>185</v>
      </c>
      <c r="G63" s="12" t="s">
        <v>123</v>
      </c>
      <c r="H63" s="12" t="s">
        <v>178</v>
      </c>
      <c r="I63" s="3">
        <v>90</v>
      </c>
      <c r="J63" s="3">
        <v>100</v>
      </c>
      <c r="K63" s="12" t="s">
        <v>125</v>
      </c>
      <c r="L63" s="53" t="s">
        <v>126</v>
      </c>
      <c r="M63" s="53">
        <v>3203</v>
      </c>
      <c r="N63" s="53">
        <v>3203</v>
      </c>
      <c r="O63" s="53"/>
      <c r="P63" s="4" t="s">
        <v>186</v>
      </c>
      <c r="Q63" s="4" t="s">
        <v>187</v>
      </c>
      <c r="R63" s="63">
        <f t="shared" si="2"/>
        <v>39118.11</v>
      </c>
      <c r="S63" s="63"/>
      <c r="T63" s="63"/>
      <c r="U63" s="63"/>
      <c r="V63" s="63">
        <v>39118.11</v>
      </c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53"/>
    </row>
    <row r="64" spans="1:49" ht="96">
      <c r="A64" s="45" t="s">
        <v>188</v>
      </c>
      <c r="B64" s="42"/>
      <c r="C64" s="42"/>
      <c r="D64" s="20" t="s">
        <v>189</v>
      </c>
      <c r="E64" s="43"/>
      <c r="F64" s="7" t="s">
        <v>190</v>
      </c>
      <c r="G64" s="12" t="s">
        <v>123</v>
      </c>
      <c r="H64" s="12" t="s">
        <v>191</v>
      </c>
      <c r="I64" s="3">
        <v>90</v>
      </c>
      <c r="J64" s="3">
        <v>100</v>
      </c>
      <c r="K64" s="12" t="s">
        <v>125</v>
      </c>
      <c r="L64" s="53" t="s">
        <v>126</v>
      </c>
      <c r="M64" s="53">
        <v>724</v>
      </c>
      <c r="N64" s="53">
        <v>724</v>
      </c>
      <c r="O64" s="53"/>
      <c r="P64" s="4" t="s">
        <v>192</v>
      </c>
      <c r="Q64" s="4" t="s">
        <v>193</v>
      </c>
      <c r="R64" s="63">
        <f t="shared" si="2"/>
        <v>8766.97</v>
      </c>
      <c r="S64" s="63"/>
      <c r="T64" s="63"/>
      <c r="U64" s="63"/>
      <c r="V64" s="63"/>
      <c r="W64" s="63"/>
      <c r="X64" s="63"/>
      <c r="Y64" s="63"/>
      <c r="Z64" s="63">
        <v>8766.97</v>
      </c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53"/>
    </row>
    <row r="65" spans="1:49" ht="24">
      <c r="A65" s="45" t="s">
        <v>194</v>
      </c>
      <c r="B65" s="42"/>
      <c r="C65" s="42"/>
      <c r="D65" s="20" t="s">
        <v>195</v>
      </c>
      <c r="E65" s="43"/>
      <c r="F65" s="7" t="s">
        <v>196</v>
      </c>
      <c r="G65" s="12" t="s">
        <v>123</v>
      </c>
      <c r="H65" s="12" t="s">
        <v>197</v>
      </c>
      <c r="I65" s="3">
        <v>90</v>
      </c>
      <c r="J65" s="3">
        <v>100</v>
      </c>
      <c r="K65" s="12" t="s">
        <v>125</v>
      </c>
      <c r="L65" s="53" t="s">
        <v>126</v>
      </c>
      <c r="M65" s="53">
        <v>409</v>
      </c>
      <c r="N65" s="53">
        <v>409</v>
      </c>
      <c r="O65" s="53"/>
      <c r="P65" s="4" t="s">
        <v>198</v>
      </c>
      <c r="Q65" s="4" t="s">
        <v>199</v>
      </c>
      <c r="R65" s="63">
        <f t="shared" si="2"/>
        <v>4956.32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>
        <v>4956.32</v>
      </c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53"/>
    </row>
    <row r="66" spans="1:49" ht="84">
      <c r="A66" s="45" t="s">
        <v>200</v>
      </c>
      <c r="B66" s="42" t="s">
        <v>201</v>
      </c>
      <c r="C66" s="42" t="s">
        <v>202</v>
      </c>
      <c r="D66" s="20" t="s">
        <v>203</v>
      </c>
      <c r="E66" s="43"/>
      <c r="F66" s="7" t="s">
        <v>204</v>
      </c>
      <c r="G66" s="12" t="s">
        <v>123</v>
      </c>
      <c r="H66" s="12" t="s">
        <v>178</v>
      </c>
      <c r="I66" s="3">
        <v>90</v>
      </c>
      <c r="J66" s="3">
        <v>100</v>
      </c>
      <c r="K66" s="12" t="s">
        <v>125</v>
      </c>
      <c r="L66" s="53" t="s">
        <v>126</v>
      </c>
      <c r="M66" s="53">
        <v>2170</v>
      </c>
      <c r="N66" s="53">
        <v>2170</v>
      </c>
      <c r="O66" s="53"/>
      <c r="P66" s="4" t="s">
        <v>89</v>
      </c>
      <c r="Q66" s="4" t="s">
        <v>205</v>
      </c>
      <c r="R66" s="63">
        <f t="shared" si="2"/>
        <v>42332.12</v>
      </c>
      <c r="S66" s="63"/>
      <c r="T66" s="63"/>
      <c r="U66" s="63"/>
      <c r="V66" s="63"/>
      <c r="W66" s="63">
        <v>42332.12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53"/>
    </row>
    <row r="67" spans="1:49" ht="48">
      <c r="A67" s="45" t="s">
        <v>206</v>
      </c>
      <c r="B67" s="42"/>
      <c r="C67" s="42"/>
      <c r="D67" s="20" t="s">
        <v>207</v>
      </c>
      <c r="E67" s="43"/>
      <c r="F67" s="7" t="s">
        <v>208</v>
      </c>
      <c r="G67" s="12" t="s">
        <v>123</v>
      </c>
      <c r="H67" s="12" t="s">
        <v>178</v>
      </c>
      <c r="I67" s="3">
        <v>90</v>
      </c>
      <c r="J67" s="3">
        <v>100</v>
      </c>
      <c r="K67" s="12" t="s">
        <v>125</v>
      </c>
      <c r="L67" s="53" t="s">
        <v>126</v>
      </c>
      <c r="M67" s="53">
        <v>1123</v>
      </c>
      <c r="N67" s="53">
        <v>1123</v>
      </c>
      <c r="O67" s="53"/>
      <c r="P67" s="4" t="s">
        <v>209</v>
      </c>
      <c r="Q67" s="4" t="s">
        <v>210</v>
      </c>
      <c r="R67" s="63">
        <f t="shared" si="2"/>
        <v>25505.67</v>
      </c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>
        <v>25505.67</v>
      </c>
      <c r="AU67" s="63"/>
      <c r="AV67" s="63"/>
      <c r="AW67" s="53"/>
    </row>
    <row r="68" spans="1:49" ht="36">
      <c r="A68" s="45" t="s">
        <v>211</v>
      </c>
      <c r="B68" s="42"/>
      <c r="C68" s="42"/>
      <c r="D68" s="20" t="s">
        <v>212</v>
      </c>
      <c r="E68" s="43"/>
      <c r="F68" s="7" t="s">
        <v>213</v>
      </c>
      <c r="G68" s="12" t="s">
        <v>123</v>
      </c>
      <c r="H68" s="12" t="s">
        <v>178</v>
      </c>
      <c r="I68" s="3">
        <v>90</v>
      </c>
      <c r="J68" s="3">
        <v>100</v>
      </c>
      <c r="K68" s="12" t="s">
        <v>125</v>
      </c>
      <c r="L68" s="53" t="s">
        <v>126</v>
      </c>
      <c r="M68" s="53">
        <v>1771</v>
      </c>
      <c r="N68" s="53">
        <v>1771</v>
      </c>
      <c r="O68" s="53"/>
      <c r="P68" s="4" t="s">
        <v>214</v>
      </c>
      <c r="Q68" s="4" t="s">
        <v>215</v>
      </c>
      <c r="R68" s="63">
        <f t="shared" si="2"/>
        <v>21432.25</v>
      </c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>
        <v>21432.25</v>
      </c>
      <c r="AV68" s="63"/>
      <c r="AW68" s="53"/>
    </row>
    <row r="69" spans="1:49" s="18" customFormat="1" ht="48">
      <c r="A69" s="45" t="s">
        <v>216</v>
      </c>
      <c r="B69" s="51"/>
      <c r="C69" s="51"/>
      <c r="D69" s="52" t="s">
        <v>217</v>
      </c>
      <c r="E69" s="14" t="s">
        <v>218</v>
      </c>
      <c r="F69" s="8" t="s">
        <v>219</v>
      </c>
      <c r="G69" s="14" t="s">
        <v>123</v>
      </c>
      <c r="H69" s="14" t="s">
        <v>178</v>
      </c>
      <c r="I69" s="6">
        <v>90</v>
      </c>
      <c r="J69" s="6">
        <v>100</v>
      </c>
      <c r="K69" s="14" t="s">
        <v>125</v>
      </c>
      <c r="L69" s="13" t="s">
        <v>126</v>
      </c>
      <c r="M69" s="13">
        <v>346</v>
      </c>
      <c r="N69" s="13">
        <v>346</v>
      </c>
      <c r="O69" s="13"/>
      <c r="P69" s="9" t="s">
        <v>220</v>
      </c>
      <c r="Q69" s="9" t="s">
        <v>221</v>
      </c>
      <c r="R69" s="67">
        <f t="shared" si="2"/>
        <v>4189.44</v>
      </c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>
        <v>4189.44</v>
      </c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13"/>
    </row>
    <row r="70" spans="1:49" ht="33.75">
      <c r="A70" s="45" t="s">
        <v>211</v>
      </c>
      <c r="B70" s="42"/>
      <c r="C70" s="42"/>
      <c r="D70" s="20" t="s">
        <v>222</v>
      </c>
      <c r="E70" s="43"/>
      <c r="F70" s="7" t="s">
        <v>223</v>
      </c>
      <c r="G70" s="12" t="s">
        <v>123</v>
      </c>
      <c r="H70" s="12" t="s">
        <v>224</v>
      </c>
      <c r="I70" s="3">
        <v>90</v>
      </c>
      <c r="J70" s="3">
        <v>100</v>
      </c>
      <c r="K70" s="12" t="s">
        <v>125</v>
      </c>
      <c r="L70" s="53" t="s">
        <v>126</v>
      </c>
      <c r="M70" s="53">
        <v>862</v>
      </c>
      <c r="N70" s="53">
        <v>862</v>
      </c>
      <c r="O70" s="53"/>
      <c r="P70" s="4" t="s">
        <v>225</v>
      </c>
      <c r="Q70" s="4" t="s">
        <v>226</v>
      </c>
      <c r="R70" s="63">
        <f t="shared" si="2"/>
        <v>10431.91</v>
      </c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>
        <v>10431.91</v>
      </c>
      <c r="AP70" s="63"/>
      <c r="AQ70" s="63"/>
      <c r="AR70" s="63"/>
      <c r="AS70" s="63"/>
      <c r="AT70" s="63"/>
      <c r="AU70" s="63"/>
      <c r="AV70" s="63"/>
      <c r="AW70" s="53"/>
    </row>
    <row r="71" spans="1:49" ht="33.75">
      <c r="A71" s="45" t="s">
        <v>216</v>
      </c>
      <c r="B71" s="42"/>
      <c r="C71" s="42"/>
      <c r="D71" s="20" t="s">
        <v>227</v>
      </c>
      <c r="E71" s="43"/>
      <c r="F71" s="7" t="s">
        <v>228</v>
      </c>
      <c r="G71" s="12" t="s">
        <v>123</v>
      </c>
      <c r="H71" s="12" t="s">
        <v>224</v>
      </c>
      <c r="I71" s="3">
        <v>90</v>
      </c>
      <c r="J71" s="3">
        <v>100</v>
      </c>
      <c r="K71" s="12" t="s">
        <v>125</v>
      </c>
      <c r="L71" s="53" t="s">
        <v>126</v>
      </c>
      <c r="M71" s="53">
        <v>500</v>
      </c>
      <c r="N71" s="53">
        <v>500</v>
      </c>
      <c r="O71" s="53"/>
      <c r="P71" s="4" t="s">
        <v>229</v>
      </c>
      <c r="Q71" s="4" t="s">
        <v>230</v>
      </c>
      <c r="R71" s="63">
        <f t="shared" si="2"/>
        <v>5692.51</v>
      </c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>
        <v>5692.51</v>
      </c>
      <c r="AT71" s="63"/>
      <c r="AU71" s="63"/>
      <c r="AV71" s="63"/>
      <c r="AW71" s="53"/>
    </row>
    <row r="72" spans="1:49" ht="72">
      <c r="A72" s="45" t="s">
        <v>137</v>
      </c>
      <c r="B72" s="42" t="s">
        <v>231</v>
      </c>
      <c r="C72" s="42" t="s">
        <v>232</v>
      </c>
      <c r="D72" s="20" t="s">
        <v>233</v>
      </c>
      <c r="E72" s="43"/>
      <c r="F72" s="7" t="s">
        <v>234</v>
      </c>
      <c r="G72" s="12" t="s">
        <v>123</v>
      </c>
      <c r="H72" s="12" t="s">
        <v>235</v>
      </c>
      <c r="I72" s="3">
        <v>90</v>
      </c>
      <c r="J72" s="3">
        <v>100</v>
      </c>
      <c r="K72" s="12" t="s">
        <v>125</v>
      </c>
      <c r="L72" s="53" t="s">
        <v>126</v>
      </c>
      <c r="M72" s="3">
        <v>1103</v>
      </c>
      <c r="N72" s="3">
        <v>1103</v>
      </c>
      <c r="O72" s="53"/>
      <c r="P72" s="4" t="s">
        <v>236</v>
      </c>
      <c r="Q72" s="4" t="s">
        <v>237</v>
      </c>
      <c r="R72" s="63">
        <f t="shared" si="2"/>
        <v>16928.97</v>
      </c>
      <c r="S72" s="63"/>
      <c r="T72" s="63"/>
      <c r="U72" s="63"/>
      <c r="V72" s="63"/>
      <c r="W72" s="63">
        <v>16928.97</v>
      </c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53"/>
    </row>
    <row r="73" spans="1:49" ht="30.75" customHeight="1">
      <c r="A73" s="45" t="s">
        <v>238</v>
      </c>
      <c r="B73" s="70" t="s">
        <v>239</v>
      </c>
      <c r="C73" s="42"/>
      <c r="D73" s="20" t="s">
        <v>240</v>
      </c>
      <c r="E73" s="43"/>
      <c r="F73" s="7" t="s">
        <v>241</v>
      </c>
      <c r="G73" s="12" t="s">
        <v>123</v>
      </c>
      <c r="H73" s="12" t="s">
        <v>235</v>
      </c>
      <c r="I73" s="3">
        <v>90</v>
      </c>
      <c r="J73" s="3">
        <v>100</v>
      </c>
      <c r="K73" s="12" t="s">
        <v>125</v>
      </c>
      <c r="L73" s="53" t="s">
        <v>126</v>
      </c>
      <c r="M73" s="53">
        <v>800</v>
      </c>
      <c r="N73" s="53">
        <v>800</v>
      </c>
      <c r="O73" s="53"/>
      <c r="P73" s="4" t="s">
        <v>242</v>
      </c>
      <c r="Q73" s="4" t="s">
        <v>243</v>
      </c>
      <c r="R73" s="63">
        <f t="shared" si="2"/>
        <v>9685.52</v>
      </c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>
        <v>9685.52</v>
      </c>
      <c r="AQ73" s="63"/>
      <c r="AR73" s="63"/>
      <c r="AS73" s="63"/>
      <c r="AT73" s="63"/>
      <c r="AU73" s="63"/>
      <c r="AV73" s="63"/>
      <c r="AW73" s="53"/>
    </row>
    <row r="74" spans="1:49" ht="33.75">
      <c r="A74" s="45" t="s">
        <v>211</v>
      </c>
      <c r="B74" s="42"/>
      <c r="C74" s="42"/>
      <c r="D74" s="20" t="s">
        <v>244</v>
      </c>
      <c r="E74" s="43"/>
      <c r="F74" s="7" t="s">
        <v>245</v>
      </c>
      <c r="G74" s="12" t="s">
        <v>123</v>
      </c>
      <c r="H74" s="12" t="s">
        <v>246</v>
      </c>
      <c r="I74" s="3">
        <v>90</v>
      </c>
      <c r="J74" s="3">
        <v>100</v>
      </c>
      <c r="K74" s="12" t="s">
        <v>125</v>
      </c>
      <c r="L74" s="53" t="s">
        <v>126</v>
      </c>
      <c r="M74" s="53">
        <v>386</v>
      </c>
      <c r="N74" s="53">
        <v>386</v>
      </c>
      <c r="O74" s="53"/>
      <c r="P74" s="4" t="s">
        <v>247</v>
      </c>
      <c r="Q74" s="4" t="s">
        <v>248</v>
      </c>
      <c r="R74" s="63">
        <f t="shared" si="2"/>
        <v>5481.77</v>
      </c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>
        <v>5481.77</v>
      </c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53"/>
    </row>
    <row r="75" spans="2:49" ht="72">
      <c r="B75" s="42" t="s">
        <v>249</v>
      </c>
      <c r="C75" s="42" t="s">
        <v>250</v>
      </c>
      <c r="D75" s="20" t="s">
        <v>251</v>
      </c>
      <c r="E75" s="43"/>
      <c r="F75" s="7" t="s">
        <v>252</v>
      </c>
      <c r="G75" s="12" t="s">
        <v>123</v>
      </c>
      <c r="H75" s="12" t="s">
        <v>172</v>
      </c>
      <c r="I75" s="3">
        <v>90</v>
      </c>
      <c r="J75" s="3">
        <v>100</v>
      </c>
      <c r="K75" s="12" t="s">
        <v>125</v>
      </c>
      <c r="L75" s="53" t="s">
        <v>126</v>
      </c>
      <c r="M75" s="53">
        <v>1420</v>
      </c>
      <c r="N75" s="53">
        <v>1420</v>
      </c>
      <c r="O75" s="53"/>
      <c r="P75" s="4" t="s">
        <v>186</v>
      </c>
      <c r="Q75" s="4" t="s">
        <v>253</v>
      </c>
      <c r="R75" s="63">
        <f t="shared" si="2"/>
        <v>16190.33</v>
      </c>
      <c r="S75" s="63"/>
      <c r="T75" s="63"/>
      <c r="U75" s="63"/>
      <c r="V75" s="63">
        <v>16190.33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53"/>
    </row>
    <row r="76" spans="1:49" ht="33.75">
      <c r="A76" s="45" t="s">
        <v>211</v>
      </c>
      <c r="B76" s="42"/>
      <c r="C76" s="42"/>
      <c r="D76" s="20" t="s">
        <v>254</v>
      </c>
      <c r="E76" s="43"/>
      <c r="F76" s="7" t="s">
        <v>255</v>
      </c>
      <c r="G76" s="12" t="s">
        <v>123</v>
      </c>
      <c r="H76" s="12" t="s">
        <v>172</v>
      </c>
      <c r="I76" s="3">
        <v>90</v>
      </c>
      <c r="J76" s="3">
        <v>100</v>
      </c>
      <c r="K76" s="12" t="s">
        <v>125</v>
      </c>
      <c r="L76" s="53" t="s">
        <v>126</v>
      </c>
      <c r="M76" s="53">
        <v>1278</v>
      </c>
      <c r="N76" s="53">
        <v>1278</v>
      </c>
      <c r="O76" s="53"/>
      <c r="P76" s="4" t="s">
        <v>256</v>
      </c>
      <c r="Q76" s="4" t="s">
        <v>257</v>
      </c>
      <c r="R76" s="63">
        <f t="shared" si="2"/>
        <v>16499.23</v>
      </c>
      <c r="S76" s="63"/>
      <c r="T76" s="63"/>
      <c r="U76" s="63"/>
      <c r="V76" s="63"/>
      <c r="W76" s="63"/>
      <c r="X76" s="63"/>
      <c r="Y76" s="63"/>
      <c r="Z76" s="63"/>
      <c r="AA76" s="63">
        <v>7006.46</v>
      </c>
      <c r="AB76" s="63"/>
      <c r="AC76" s="63"/>
      <c r="AD76" s="63"/>
      <c r="AE76" s="63"/>
      <c r="AF76" s="63">
        <v>9492.77</v>
      </c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53"/>
    </row>
    <row r="77" spans="1:49" s="18" customFormat="1" ht="60">
      <c r="A77" s="45" t="s">
        <v>137</v>
      </c>
      <c r="B77" s="51" t="s">
        <v>258</v>
      </c>
      <c r="C77" s="51" t="s">
        <v>259</v>
      </c>
      <c r="D77" s="52" t="s">
        <v>260</v>
      </c>
      <c r="E77" s="14"/>
      <c r="F77" s="8" t="s">
        <v>261</v>
      </c>
      <c r="G77" s="14" t="s">
        <v>123</v>
      </c>
      <c r="H77" s="14" t="s">
        <v>142</v>
      </c>
      <c r="I77" s="6">
        <v>90</v>
      </c>
      <c r="J77" s="6">
        <v>100</v>
      </c>
      <c r="K77" s="14" t="s">
        <v>125</v>
      </c>
      <c r="L77" s="13" t="s">
        <v>126</v>
      </c>
      <c r="M77" s="13">
        <v>2000</v>
      </c>
      <c r="N77" s="13">
        <v>2000</v>
      </c>
      <c r="O77" s="13"/>
      <c r="P77" s="9" t="s">
        <v>262</v>
      </c>
      <c r="Q77" s="9" t="s">
        <v>263</v>
      </c>
      <c r="R77" s="67">
        <f t="shared" si="2"/>
        <v>12111.98</v>
      </c>
      <c r="S77" s="67"/>
      <c r="T77" s="67"/>
      <c r="U77" s="67"/>
      <c r="V77" s="67">
        <v>12111.98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13"/>
    </row>
    <row r="78" spans="1:49" ht="36">
      <c r="A78" s="45" t="s">
        <v>216</v>
      </c>
      <c r="B78" s="71"/>
      <c r="C78" s="42"/>
      <c r="D78" s="20" t="s">
        <v>264</v>
      </c>
      <c r="E78" s="43"/>
      <c r="F78" s="7" t="s">
        <v>265</v>
      </c>
      <c r="G78" s="12" t="s">
        <v>123</v>
      </c>
      <c r="H78" s="12" t="s">
        <v>142</v>
      </c>
      <c r="I78" s="3">
        <v>90</v>
      </c>
      <c r="J78" s="3">
        <v>100</v>
      </c>
      <c r="K78" s="12" t="s">
        <v>125</v>
      </c>
      <c r="L78" s="53" t="s">
        <v>126</v>
      </c>
      <c r="M78" s="53">
        <v>643</v>
      </c>
      <c r="N78" s="53">
        <v>643</v>
      </c>
      <c r="O78" s="53"/>
      <c r="P78" s="4" t="s">
        <v>266</v>
      </c>
      <c r="Q78" s="4" t="s">
        <v>267</v>
      </c>
      <c r="R78" s="63">
        <f t="shared" si="2"/>
        <v>7313.13</v>
      </c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>
        <v>7313.13</v>
      </c>
      <c r="AS78" s="63"/>
      <c r="AT78" s="63"/>
      <c r="AU78" s="63"/>
      <c r="AV78" s="63"/>
      <c r="AW78" s="53"/>
    </row>
    <row r="79" spans="4:48" s="18" customFormat="1" ht="48">
      <c r="D79" s="52" t="s">
        <v>268</v>
      </c>
      <c r="E79" s="14"/>
      <c r="F79" s="8" t="s">
        <v>269</v>
      </c>
      <c r="G79" s="14" t="s">
        <v>123</v>
      </c>
      <c r="H79" s="6" t="s">
        <v>270</v>
      </c>
      <c r="I79" s="6">
        <v>90</v>
      </c>
      <c r="J79" s="6">
        <v>100</v>
      </c>
      <c r="K79" s="6" t="s">
        <v>125</v>
      </c>
      <c r="L79" s="6" t="s">
        <v>126</v>
      </c>
      <c r="M79" s="75">
        <v>2503</v>
      </c>
      <c r="N79" s="75">
        <v>2503</v>
      </c>
      <c r="O79" s="76"/>
      <c r="P79" s="11" t="s">
        <v>271</v>
      </c>
      <c r="Q79" s="11" t="s">
        <v>272</v>
      </c>
      <c r="R79" s="77">
        <f t="shared" si="2"/>
        <v>30308.980000000003</v>
      </c>
      <c r="S79" s="77"/>
      <c r="T79" s="77"/>
      <c r="U79" s="77"/>
      <c r="V79" s="77"/>
      <c r="W79" s="77"/>
      <c r="X79" s="77"/>
      <c r="Y79" s="77"/>
      <c r="Z79" s="77"/>
      <c r="AA79" s="77"/>
      <c r="AB79" s="77">
        <v>8269.28</v>
      </c>
      <c r="AC79" s="77">
        <v>8194.87</v>
      </c>
      <c r="AD79" s="77"/>
      <c r="AE79" s="77"/>
      <c r="AF79" s="77"/>
      <c r="AG79" s="77"/>
      <c r="AH79" s="77"/>
      <c r="AI79" s="77"/>
      <c r="AJ79" s="77">
        <v>9371.62</v>
      </c>
      <c r="AK79" s="77">
        <v>4473.21</v>
      </c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</row>
    <row r="80" spans="1:49" ht="24">
      <c r="A80" s="45" t="s">
        <v>273</v>
      </c>
      <c r="B80" s="72"/>
      <c r="C80" s="42"/>
      <c r="D80" s="20" t="s">
        <v>274</v>
      </c>
      <c r="E80" s="43"/>
      <c r="F80" s="7" t="s">
        <v>275</v>
      </c>
      <c r="G80" s="12" t="s">
        <v>123</v>
      </c>
      <c r="H80" s="12" t="s">
        <v>142</v>
      </c>
      <c r="I80" s="3">
        <v>90</v>
      </c>
      <c r="J80" s="3">
        <v>100</v>
      </c>
      <c r="K80" s="12" t="s">
        <v>125</v>
      </c>
      <c r="L80" s="53" t="s">
        <v>126</v>
      </c>
      <c r="M80" s="53">
        <v>1103</v>
      </c>
      <c r="N80" s="53">
        <v>1103</v>
      </c>
      <c r="O80" s="53"/>
      <c r="P80" s="4" t="s">
        <v>276</v>
      </c>
      <c r="Q80" s="4" t="s">
        <v>277</v>
      </c>
      <c r="R80" s="63">
        <f t="shared" si="2"/>
        <v>25035.22</v>
      </c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>
        <v>25035.22</v>
      </c>
      <c r="AW80" s="53"/>
    </row>
    <row r="81" spans="1:49" ht="24">
      <c r="A81" s="45" t="s">
        <v>211</v>
      </c>
      <c r="B81" s="42"/>
      <c r="C81" s="42"/>
      <c r="D81" s="20" t="s">
        <v>278</v>
      </c>
      <c r="E81" s="43"/>
      <c r="F81" s="7" t="s">
        <v>279</v>
      </c>
      <c r="G81" s="12" t="s">
        <v>123</v>
      </c>
      <c r="H81" s="12" t="s">
        <v>280</v>
      </c>
      <c r="I81" s="3">
        <v>90</v>
      </c>
      <c r="J81" s="3">
        <v>100</v>
      </c>
      <c r="K81" s="12" t="s">
        <v>125</v>
      </c>
      <c r="L81" s="53" t="s">
        <v>126</v>
      </c>
      <c r="M81" s="53">
        <v>1820</v>
      </c>
      <c r="N81" s="53">
        <v>1820</v>
      </c>
      <c r="O81" s="53"/>
      <c r="P81" s="4" t="s">
        <v>281</v>
      </c>
      <c r="Q81" s="4" t="s">
        <v>282</v>
      </c>
      <c r="R81" s="63">
        <f t="shared" si="2"/>
        <v>22030.5</v>
      </c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>
        <v>8181.8</v>
      </c>
      <c r="AF81" s="63"/>
      <c r="AG81" s="63">
        <v>4210.74</v>
      </c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>
        <v>9637.96</v>
      </c>
      <c r="AS81" s="63"/>
      <c r="AT81" s="63"/>
      <c r="AU81" s="63"/>
      <c r="AV81" s="63"/>
      <c r="AW81" s="53"/>
    </row>
    <row r="82" spans="1:49" ht="24">
      <c r="A82" s="45" t="s">
        <v>211</v>
      </c>
      <c r="B82" s="42"/>
      <c r="C82" s="42"/>
      <c r="D82" s="20" t="s">
        <v>283</v>
      </c>
      <c r="E82" s="43"/>
      <c r="F82" s="7" t="s">
        <v>284</v>
      </c>
      <c r="G82" s="12" t="s">
        <v>123</v>
      </c>
      <c r="H82" s="12" t="s">
        <v>280</v>
      </c>
      <c r="I82" s="3">
        <v>90</v>
      </c>
      <c r="J82" s="3">
        <v>100</v>
      </c>
      <c r="K82" s="12" t="s">
        <v>125</v>
      </c>
      <c r="L82" s="53" t="s">
        <v>126</v>
      </c>
      <c r="M82" s="53">
        <v>500</v>
      </c>
      <c r="N82" s="53">
        <v>500</v>
      </c>
      <c r="O82" s="53"/>
      <c r="P82" s="4" t="s">
        <v>229</v>
      </c>
      <c r="Q82" s="4" t="s">
        <v>285</v>
      </c>
      <c r="R82" s="63">
        <f t="shared" si="2"/>
        <v>6053.45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>
        <v>6053.45</v>
      </c>
      <c r="AT82" s="63"/>
      <c r="AU82" s="63"/>
      <c r="AV82" s="63"/>
      <c r="AW82" s="53"/>
    </row>
    <row r="83" spans="1:49" ht="24">
      <c r="A83" s="45" t="s">
        <v>211</v>
      </c>
      <c r="B83" s="42"/>
      <c r="C83" s="42"/>
      <c r="D83" s="20" t="s">
        <v>286</v>
      </c>
      <c r="E83" s="43"/>
      <c r="F83" s="7" t="s">
        <v>287</v>
      </c>
      <c r="G83" s="12" t="s">
        <v>123</v>
      </c>
      <c r="H83" s="12" t="s">
        <v>288</v>
      </c>
      <c r="I83" s="3">
        <v>90</v>
      </c>
      <c r="J83" s="3">
        <v>100</v>
      </c>
      <c r="K83" s="12" t="s">
        <v>125</v>
      </c>
      <c r="L83" s="53" t="s">
        <v>126</v>
      </c>
      <c r="M83" s="53">
        <v>866</v>
      </c>
      <c r="N83" s="53">
        <v>866</v>
      </c>
      <c r="O83" s="53"/>
      <c r="P83" s="4" t="s">
        <v>289</v>
      </c>
      <c r="Q83" s="4" t="s">
        <v>290</v>
      </c>
      <c r="R83" s="63">
        <f t="shared" si="2"/>
        <v>10485.02</v>
      </c>
      <c r="S83" s="63"/>
      <c r="T83" s="63"/>
      <c r="U83" s="63"/>
      <c r="V83" s="63"/>
      <c r="W83" s="63"/>
      <c r="X83" s="63"/>
      <c r="Y83" s="63">
        <v>10485.02</v>
      </c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53"/>
    </row>
    <row r="84" spans="1:49" ht="24">
      <c r="A84" s="45" t="s">
        <v>211</v>
      </c>
      <c r="B84" s="42"/>
      <c r="C84" s="42"/>
      <c r="D84" s="20" t="s">
        <v>291</v>
      </c>
      <c r="E84" s="43" t="s">
        <v>292</v>
      </c>
      <c r="F84" s="7" t="s">
        <v>293</v>
      </c>
      <c r="G84" s="12" t="s">
        <v>123</v>
      </c>
      <c r="H84" s="12" t="s">
        <v>288</v>
      </c>
      <c r="I84" s="3">
        <v>90</v>
      </c>
      <c r="J84" s="3">
        <v>100</v>
      </c>
      <c r="K84" s="12" t="s">
        <v>125</v>
      </c>
      <c r="L84" s="53" t="s">
        <v>126</v>
      </c>
      <c r="M84" s="13">
        <v>1887</v>
      </c>
      <c r="N84" s="13">
        <v>1887</v>
      </c>
      <c r="O84" s="53"/>
      <c r="P84" s="4" t="s">
        <v>294</v>
      </c>
      <c r="Q84" s="4" t="s">
        <v>295</v>
      </c>
      <c r="R84" s="63">
        <f t="shared" si="2"/>
        <v>22840.41</v>
      </c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>
        <v>7954.54</v>
      </c>
      <c r="AE84" s="63"/>
      <c r="AF84" s="63"/>
      <c r="AG84" s="63"/>
      <c r="AH84" s="63"/>
      <c r="AI84" s="63"/>
      <c r="AJ84" s="63"/>
      <c r="AK84" s="63"/>
      <c r="AL84" s="63">
        <v>10168.51</v>
      </c>
      <c r="AM84" s="63">
        <v>4717.36</v>
      </c>
      <c r="AN84" s="63"/>
      <c r="AO84" s="63"/>
      <c r="AP84" s="63"/>
      <c r="AQ84" s="63"/>
      <c r="AR84" s="63"/>
      <c r="AS84" s="63"/>
      <c r="AT84" s="63"/>
      <c r="AU84" s="63"/>
      <c r="AV84" s="63"/>
      <c r="AW84" s="53"/>
    </row>
    <row r="85" spans="1:49" ht="24">
      <c r="A85" s="45" t="s">
        <v>296</v>
      </c>
      <c r="B85" s="42"/>
      <c r="C85" s="42"/>
      <c r="D85" s="20" t="s">
        <v>297</v>
      </c>
      <c r="E85" s="43"/>
      <c r="F85" s="7" t="s">
        <v>298</v>
      </c>
      <c r="G85" s="12" t="s">
        <v>123</v>
      </c>
      <c r="H85" s="12" t="s">
        <v>299</v>
      </c>
      <c r="I85" s="3">
        <v>90</v>
      </c>
      <c r="J85" s="3">
        <v>100</v>
      </c>
      <c r="K85" s="12" t="s">
        <v>125</v>
      </c>
      <c r="L85" s="53" t="s">
        <v>126</v>
      </c>
      <c r="M85" s="53">
        <v>1338</v>
      </c>
      <c r="N85" s="53">
        <v>1338</v>
      </c>
      <c r="O85" s="53"/>
      <c r="P85" s="4" t="s">
        <v>300</v>
      </c>
      <c r="Q85" s="4" t="s">
        <v>301</v>
      </c>
      <c r="R85" s="63">
        <f t="shared" si="2"/>
        <v>10596.92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>
        <v>10596.92</v>
      </c>
      <c r="AR85" s="63"/>
      <c r="AS85" s="63"/>
      <c r="AT85" s="63"/>
      <c r="AU85" s="63"/>
      <c r="AV85" s="63"/>
      <c r="AW85" s="53"/>
    </row>
    <row r="86" spans="1:49" s="18" customFormat="1" ht="36">
      <c r="A86" s="73" t="s">
        <v>302</v>
      </c>
      <c r="B86" s="137" t="s">
        <v>303</v>
      </c>
      <c r="C86" s="51"/>
      <c r="D86" s="52" t="s">
        <v>304</v>
      </c>
      <c r="E86" s="14" t="s">
        <v>305</v>
      </c>
      <c r="F86" s="8" t="s">
        <v>306</v>
      </c>
      <c r="G86" s="14" t="s">
        <v>123</v>
      </c>
      <c r="H86" s="14" t="s">
        <v>307</v>
      </c>
      <c r="I86" s="6">
        <v>100</v>
      </c>
      <c r="J86" s="6">
        <v>100</v>
      </c>
      <c r="K86" s="14" t="s">
        <v>125</v>
      </c>
      <c r="L86" s="13" t="s">
        <v>126</v>
      </c>
      <c r="M86" s="6">
        <v>3273</v>
      </c>
      <c r="N86" s="6">
        <v>3273</v>
      </c>
      <c r="O86" s="13"/>
      <c r="P86" s="9" t="s">
        <v>308</v>
      </c>
      <c r="Q86" s="9" t="s">
        <v>309</v>
      </c>
      <c r="R86" s="67">
        <f t="shared" si="2"/>
        <v>33124.13</v>
      </c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>
        <v>6824.49</v>
      </c>
      <c r="AP86" s="67"/>
      <c r="AQ86" s="67"/>
      <c r="AR86" s="67">
        <v>8806</v>
      </c>
      <c r="AS86" s="67">
        <v>13780.32</v>
      </c>
      <c r="AT86" s="67"/>
      <c r="AU86" s="67">
        <v>3713.32</v>
      </c>
      <c r="AV86" s="67"/>
      <c r="AW86" s="13"/>
    </row>
    <row r="87" spans="1:49" ht="36">
      <c r="A87" s="73" t="s">
        <v>310</v>
      </c>
      <c r="B87" s="138"/>
      <c r="C87" s="42"/>
      <c r="D87" s="20" t="s">
        <v>311</v>
      </c>
      <c r="E87" s="43" t="s">
        <v>305</v>
      </c>
      <c r="F87" s="7" t="s">
        <v>312</v>
      </c>
      <c r="G87" s="12" t="s">
        <v>123</v>
      </c>
      <c r="H87" s="12" t="s">
        <v>307</v>
      </c>
      <c r="I87" s="3">
        <v>100</v>
      </c>
      <c r="J87" s="3">
        <v>100</v>
      </c>
      <c r="K87" s="12" t="s">
        <v>125</v>
      </c>
      <c r="L87" s="53" t="s">
        <v>126</v>
      </c>
      <c r="M87" s="3">
        <v>4550</v>
      </c>
      <c r="N87" s="3">
        <v>4550</v>
      </c>
      <c r="O87" s="53"/>
      <c r="P87" s="4" t="s">
        <v>313</v>
      </c>
      <c r="Q87" s="4" t="s">
        <v>314</v>
      </c>
      <c r="R87" s="63">
        <f t="shared" si="2"/>
        <v>43938.450000000004</v>
      </c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>
        <v>4762.98</v>
      </c>
      <c r="AH87" s="63">
        <v>4150.45</v>
      </c>
      <c r="AI87" s="63"/>
      <c r="AJ87" s="63"/>
      <c r="AK87" s="63"/>
      <c r="AL87" s="63"/>
      <c r="AM87" s="63">
        <v>5794.34</v>
      </c>
      <c r="AN87" s="63"/>
      <c r="AO87" s="63">
        <v>8604.6</v>
      </c>
      <c r="AP87" s="63">
        <v>15797.46</v>
      </c>
      <c r="AQ87" s="63">
        <v>4828.62</v>
      </c>
      <c r="AR87" s="63"/>
      <c r="AS87" s="63"/>
      <c r="AT87" s="63"/>
      <c r="AU87" s="63"/>
      <c r="AV87" s="63"/>
      <c r="AW87" s="53"/>
    </row>
    <row r="88" spans="1:49" ht="36">
      <c r="A88" s="73" t="s">
        <v>315</v>
      </c>
      <c r="B88" s="139"/>
      <c r="C88" s="42"/>
      <c r="D88" s="20" t="s">
        <v>316</v>
      </c>
      <c r="E88" s="43" t="s">
        <v>305</v>
      </c>
      <c r="F88" s="7" t="s">
        <v>317</v>
      </c>
      <c r="G88" s="12" t="s">
        <v>123</v>
      </c>
      <c r="H88" s="12" t="s">
        <v>307</v>
      </c>
      <c r="I88" s="3">
        <v>100</v>
      </c>
      <c r="J88" s="3">
        <v>100</v>
      </c>
      <c r="K88" s="12" t="s">
        <v>125</v>
      </c>
      <c r="L88" s="53" t="s">
        <v>126</v>
      </c>
      <c r="M88" s="3">
        <v>3356</v>
      </c>
      <c r="N88" s="3">
        <v>3356</v>
      </c>
      <c r="O88" s="53"/>
      <c r="P88" s="4" t="s">
        <v>318</v>
      </c>
      <c r="Q88" s="4" t="s">
        <v>314</v>
      </c>
      <c r="R88" s="63">
        <f t="shared" si="2"/>
        <v>25074.61</v>
      </c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>
        <v>4150.15</v>
      </c>
      <c r="AJ88" s="63"/>
      <c r="AK88" s="63"/>
      <c r="AL88" s="63"/>
      <c r="AM88" s="63"/>
      <c r="AN88" s="63">
        <v>11329.6</v>
      </c>
      <c r="AO88" s="63"/>
      <c r="AP88" s="63"/>
      <c r="AQ88" s="63">
        <v>9594.86</v>
      </c>
      <c r="AR88" s="63"/>
      <c r="AS88" s="63"/>
      <c r="AT88" s="63"/>
      <c r="AU88" s="63"/>
      <c r="AV88" s="63"/>
      <c r="AW88" s="53"/>
    </row>
    <row r="89" spans="2:49" ht="115.5" customHeight="1">
      <c r="B89" s="42"/>
      <c r="C89" s="42" t="s">
        <v>319</v>
      </c>
      <c r="D89" s="20" t="s">
        <v>320</v>
      </c>
      <c r="E89" s="43"/>
      <c r="F89" s="7" t="s">
        <v>321</v>
      </c>
      <c r="G89" s="12" t="s">
        <v>322</v>
      </c>
      <c r="H89" s="12" t="s">
        <v>323</v>
      </c>
      <c r="I89" s="3"/>
      <c r="J89" s="3"/>
      <c r="K89" s="12"/>
      <c r="L89" s="53"/>
      <c r="M89" s="53">
        <v>0</v>
      </c>
      <c r="N89" s="53">
        <v>1</v>
      </c>
      <c r="O89" s="53"/>
      <c r="P89" s="4" t="s">
        <v>324</v>
      </c>
      <c r="Q89" s="4" t="s">
        <v>325</v>
      </c>
      <c r="R89" s="63">
        <f>S89+T89</f>
        <v>19912.2</v>
      </c>
      <c r="S89" s="63">
        <v>8726.94</v>
      </c>
      <c r="T89" s="63">
        <v>11185.26</v>
      </c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53"/>
    </row>
    <row r="90" spans="2:49" ht="12">
      <c r="B90" s="42"/>
      <c r="C90" s="42"/>
      <c r="D90" s="20" t="s">
        <v>326</v>
      </c>
      <c r="E90" s="43"/>
      <c r="F90" s="7"/>
      <c r="G90" s="12"/>
      <c r="H90" s="12"/>
      <c r="I90" s="3"/>
      <c r="J90" s="3"/>
      <c r="K90" s="12"/>
      <c r="L90" s="53"/>
      <c r="M90" s="53"/>
      <c r="N90" s="53"/>
      <c r="O90" s="53"/>
      <c r="P90" s="4"/>
      <c r="Q90" s="4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53"/>
    </row>
    <row r="91" spans="1:49" s="15" customFormat="1" ht="12">
      <c r="A91" s="29"/>
      <c r="B91" s="35"/>
      <c r="C91" s="35"/>
      <c r="D91" s="125" t="s">
        <v>327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65">
        <f>SUM(R53:R88)+R89</f>
        <v>640640.2727499999</v>
      </c>
      <c r="S91" s="65">
        <f>SUM(S53:S88)+S89</f>
        <v>32833.48275</v>
      </c>
      <c r="T91" s="65">
        <f>SUM(T53:T88)+T89</f>
        <v>66580.24</v>
      </c>
      <c r="U91" s="65">
        <f>SUM(U53:U88)+U89</f>
        <v>65102.630000000005</v>
      </c>
      <c r="V91" s="65">
        <f>SUM(V53:V88)+V89</f>
        <v>67420.42</v>
      </c>
      <c r="W91" s="65">
        <f>SUM(W53:W88)+W89</f>
        <v>59261.090000000004</v>
      </c>
      <c r="X91" s="65">
        <f>SUM(X53:X88)+X89</f>
        <v>0</v>
      </c>
      <c r="Y91" s="65">
        <f>SUM(Y53:Y88)+Y89</f>
        <v>10485.02</v>
      </c>
      <c r="Z91" s="65">
        <f>SUM(Z53:Z88)+Z89</f>
        <v>8766.97</v>
      </c>
      <c r="AA91" s="65">
        <f>SUM(AA53:AA88)+AA89</f>
        <v>7006.46</v>
      </c>
      <c r="AB91" s="65">
        <f>SUM(AB53:AB88)+AB89</f>
        <v>8269.28</v>
      </c>
      <c r="AC91" s="65">
        <f>SUM(AC53:AC88)+AC89</f>
        <v>8194.87</v>
      </c>
      <c r="AD91" s="65">
        <f>SUM(AD53:AD88)+AD89</f>
        <v>7954.54</v>
      </c>
      <c r="AE91" s="65">
        <f>SUM(AE53:AE88)+AE89</f>
        <v>8181.8</v>
      </c>
      <c r="AF91" s="65">
        <f>SUM(AF53:AF88)+AF89</f>
        <v>9492.77</v>
      </c>
      <c r="AG91" s="65">
        <f>SUM(AG53:AG88)+AG89</f>
        <v>8973.72</v>
      </c>
      <c r="AH91" s="65">
        <f>SUM(AH53:AH88)+AH89</f>
        <v>9106.77</v>
      </c>
      <c r="AI91" s="65">
        <f>SUM(AI53:AI88)+AI89</f>
        <v>8339.59</v>
      </c>
      <c r="AJ91" s="65">
        <f>SUM(AJ53:AJ88)+AJ89</f>
        <v>9371.62</v>
      </c>
      <c r="AK91" s="65">
        <f>SUM(AK53:AK88)+AK89</f>
        <v>9954.98</v>
      </c>
      <c r="AL91" s="65">
        <f>SUM(AL53:AL88)+AL89</f>
        <v>10168.51</v>
      </c>
      <c r="AM91" s="65">
        <f>SUM(AM53:AM88)+AM89</f>
        <v>10511.7</v>
      </c>
      <c r="AN91" s="65">
        <f>SUM(AN53:AN88)+AN89</f>
        <v>11329.6</v>
      </c>
      <c r="AO91" s="65">
        <f>SUM(AO53:AO88)+AO89</f>
        <v>25861</v>
      </c>
      <c r="AP91" s="65">
        <f>SUM(AP53:AP88)+AP89</f>
        <v>25482.98</v>
      </c>
      <c r="AQ91" s="65">
        <f>SUM(AQ53:AQ88)+AQ89</f>
        <v>25020.4</v>
      </c>
      <c r="AR91" s="65">
        <f>SUM(AR53:AR88)+AR89</f>
        <v>25757.09</v>
      </c>
      <c r="AS91" s="65">
        <f>SUM(AS53:AS88)+AS89</f>
        <v>25526.28</v>
      </c>
      <c r="AT91" s="65">
        <f>SUM(AT53:AT88)+AT89</f>
        <v>25505.67</v>
      </c>
      <c r="AU91" s="65">
        <f>SUM(AU53:AU88)+AU89</f>
        <v>25145.57</v>
      </c>
      <c r="AV91" s="65">
        <f>SUM(AV53:AV88)+AV89</f>
        <v>25035.22</v>
      </c>
      <c r="AW91" s="53"/>
    </row>
    <row r="92" spans="2:49" ht="11.25">
      <c r="B92" s="42"/>
      <c r="C92" s="42"/>
      <c r="D92" s="127" t="s">
        <v>328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74"/>
    </row>
    <row r="93" spans="1:49" s="18" customFormat="1" ht="36">
      <c r="A93" s="18" t="s">
        <v>329</v>
      </c>
      <c r="B93" s="51"/>
      <c r="C93" s="51"/>
      <c r="D93" s="52" t="s">
        <v>330</v>
      </c>
      <c r="E93" s="14"/>
      <c r="F93" s="8" t="s">
        <v>331</v>
      </c>
      <c r="G93" s="14" t="s">
        <v>332</v>
      </c>
      <c r="H93" s="14" t="s">
        <v>333</v>
      </c>
      <c r="I93" s="6">
        <v>100</v>
      </c>
      <c r="J93" s="6">
        <v>100</v>
      </c>
      <c r="K93" s="14" t="s">
        <v>334</v>
      </c>
      <c r="L93" s="13" t="s">
        <v>88</v>
      </c>
      <c r="M93" s="6">
        <v>4</v>
      </c>
      <c r="N93" s="6">
        <v>4</v>
      </c>
      <c r="O93" s="13"/>
      <c r="P93" s="9" t="s">
        <v>135</v>
      </c>
      <c r="Q93" s="9" t="s">
        <v>335</v>
      </c>
      <c r="R93" s="67">
        <f aca="true" t="shared" si="3" ref="R93:R128">SUM(S93:AV93)</f>
        <v>218.71300000000002</v>
      </c>
      <c r="S93" s="67"/>
      <c r="T93" s="67">
        <v>218.71300000000002</v>
      </c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13"/>
    </row>
    <row r="94" spans="1:49" s="18" customFormat="1" ht="36">
      <c r="A94" s="18" t="s">
        <v>329</v>
      </c>
      <c r="B94" s="51"/>
      <c r="C94" s="51"/>
      <c r="D94" s="52" t="s">
        <v>336</v>
      </c>
      <c r="E94" s="14"/>
      <c r="F94" s="8" t="s">
        <v>331</v>
      </c>
      <c r="G94" s="14" t="s">
        <v>332</v>
      </c>
      <c r="H94" s="14" t="s">
        <v>337</v>
      </c>
      <c r="I94" s="6">
        <v>100</v>
      </c>
      <c r="J94" s="6">
        <v>100</v>
      </c>
      <c r="K94" s="14" t="s">
        <v>334</v>
      </c>
      <c r="L94" s="13" t="s">
        <v>88</v>
      </c>
      <c r="M94" s="6">
        <v>8</v>
      </c>
      <c r="N94" s="6">
        <v>8</v>
      </c>
      <c r="O94" s="13"/>
      <c r="P94" s="9" t="s">
        <v>173</v>
      </c>
      <c r="Q94" s="9" t="s">
        <v>338</v>
      </c>
      <c r="R94" s="67">
        <f t="shared" si="3"/>
        <v>473.062</v>
      </c>
      <c r="S94" s="67"/>
      <c r="T94" s="67"/>
      <c r="U94" s="67">
        <v>473.062</v>
      </c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13"/>
    </row>
    <row r="95" spans="1:49" s="18" customFormat="1" ht="36">
      <c r="A95" s="18" t="s">
        <v>329</v>
      </c>
      <c r="B95" s="51"/>
      <c r="C95" s="51"/>
      <c r="D95" s="52" t="s">
        <v>339</v>
      </c>
      <c r="E95" s="14"/>
      <c r="F95" s="8" t="s">
        <v>331</v>
      </c>
      <c r="G95" s="14" t="s">
        <v>332</v>
      </c>
      <c r="H95" s="14" t="s">
        <v>340</v>
      </c>
      <c r="I95" s="6">
        <v>100</v>
      </c>
      <c r="J95" s="6">
        <v>100</v>
      </c>
      <c r="K95" s="14" t="s">
        <v>334</v>
      </c>
      <c r="L95" s="13" t="s">
        <v>88</v>
      </c>
      <c r="M95" s="6">
        <v>11</v>
      </c>
      <c r="N95" s="6">
        <v>11</v>
      </c>
      <c r="O95" s="13"/>
      <c r="P95" s="9" t="s">
        <v>186</v>
      </c>
      <c r="Q95" s="9" t="s">
        <v>341</v>
      </c>
      <c r="R95" s="67">
        <f t="shared" si="3"/>
        <v>591.5930000000001</v>
      </c>
      <c r="S95" s="67"/>
      <c r="T95" s="67"/>
      <c r="U95" s="67"/>
      <c r="V95" s="67">
        <v>591.5930000000001</v>
      </c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13"/>
    </row>
    <row r="96" spans="1:49" s="18" customFormat="1" ht="36">
      <c r="A96" s="18" t="s">
        <v>329</v>
      </c>
      <c r="B96" s="51"/>
      <c r="C96" s="51"/>
      <c r="D96" s="52" t="s">
        <v>342</v>
      </c>
      <c r="E96" s="14"/>
      <c r="F96" s="8" t="s">
        <v>331</v>
      </c>
      <c r="G96" s="14" t="s">
        <v>332</v>
      </c>
      <c r="H96" s="14" t="s">
        <v>343</v>
      </c>
      <c r="I96" s="6">
        <v>100</v>
      </c>
      <c r="J96" s="6">
        <v>100</v>
      </c>
      <c r="K96" s="14" t="s">
        <v>334</v>
      </c>
      <c r="L96" s="13" t="s">
        <v>88</v>
      </c>
      <c r="M96" s="6">
        <v>6</v>
      </c>
      <c r="N96" s="6">
        <v>6</v>
      </c>
      <c r="O96" s="13"/>
      <c r="P96" s="9" t="s">
        <v>89</v>
      </c>
      <c r="Q96" s="9" t="s">
        <v>344</v>
      </c>
      <c r="R96" s="67">
        <f t="shared" si="3"/>
        <v>449.0489999999999</v>
      </c>
      <c r="S96" s="67"/>
      <c r="T96" s="67"/>
      <c r="U96" s="67"/>
      <c r="V96" s="67"/>
      <c r="W96" s="67">
        <v>449.0489999999999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13"/>
    </row>
    <row r="97" spans="1:49" s="18" customFormat="1" ht="36">
      <c r="A97" s="18" t="s">
        <v>329</v>
      </c>
      <c r="B97" s="51"/>
      <c r="C97" s="51"/>
      <c r="D97" s="52" t="s">
        <v>345</v>
      </c>
      <c r="E97" s="14"/>
      <c r="F97" s="8" t="s">
        <v>331</v>
      </c>
      <c r="G97" s="14" t="s">
        <v>332</v>
      </c>
      <c r="H97" s="14" t="s">
        <v>346</v>
      </c>
      <c r="I97" s="6">
        <v>100</v>
      </c>
      <c r="J97" s="6">
        <v>100</v>
      </c>
      <c r="K97" s="14" t="s">
        <v>334</v>
      </c>
      <c r="L97" s="13" t="s">
        <v>88</v>
      </c>
      <c r="M97" s="6">
        <v>7</v>
      </c>
      <c r="N97" s="6">
        <v>7</v>
      </c>
      <c r="O97" s="13"/>
      <c r="P97" s="9" t="s">
        <v>347</v>
      </c>
      <c r="Q97" s="9" t="s">
        <v>348</v>
      </c>
      <c r="R97" s="67">
        <f t="shared" si="3"/>
        <v>350.40100000000007</v>
      </c>
      <c r="S97" s="67"/>
      <c r="T97" s="67"/>
      <c r="U97" s="67"/>
      <c r="V97" s="67"/>
      <c r="W97" s="67"/>
      <c r="X97" s="67">
        <v>350.40100000000007</v>
      </c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13"/>
    </row>
    <row r="98" spans="1:49" s="18" customFormat="1" ht="36">
      <c r="A98" s="18" t="s">
        <v>329</v>
      </c>
      <c r="B98" s="51"/>
      <c r="C98" s="51"/>
      <c r="D98" s="52" t="s">
        <v>349</v>
      </c>
      <c r="E98" s="14"/>
      <c r="F98" s="8" t="s">
        <v>331</v>
      </c>
      <c r="G98" s="14" t="s">
        <v>332</v>
      </c>
      <c r="H98" s="14" t="s">
        <v>337</v>
      </c>
      <c r="I98" s="6">
        <v>100</v>
      </c>
      <c r="J98" s="6">
        <v>100</v>
      </c>
      <c r="K98" s="14" t="s">
        <v>334</v>
      </c>
      <c r="L98" s="13" t="s">
        <v>88</v>
      </c>
      <c r="M98" s="6">
        <v>8</v>
      </c>
      <c r="N98" s="6">
        <v>8</v>
      </c>
      <c r="O98" s="13"/>
      <c r="P98" s="9" t="s">
        <v>289</v>
      </c>
      <c r="Q98" s="9" t="s">
        <v>350</v>
      </c>
      <c r="R98" s="67">
        <f t="shared" si="3"/>
        <v>473.062</v>
      </c>
      <c r="S98" s="67"/>
      <c r="T98" s="67"/>
      <c r="U98" s="67"/>
      <c r="V98" s="67"/>
      <c r="W98" s="67"/>
      <c r="X98" s="67"/>
      <c r="Y98" s="67">
        <v>473.062</v>
      </c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13"/>
    </row>
    <row r="99" spans="1:49" s="18" customFormat="1" ht="36">
      <c r="A99" s="18" t="s">
        <v>329</v>
      </c>
      <c r="B99" s="51"/>
      <c r="C99" s="51"/>
      <c r="D99" s="52" t="s">
        <v>351</v>
      </c>
      <c r="E99" s="14"/>
      <c r="F99" s="8" t="s">
        <v>331</v>
      </c>
      <c r="G99" s="14" t="s">
        <v>332</v>
      </c>
      <c r="H99" s="14" t="s">
        <v>352</v>
      </c>
      <c r="I99" s="6">
        <v>100</v>
      </c>
      <c r="J99" s="6">
        <v>100</v>
      </c>
      <c r="K99" s="14" t="s">
        <v>334</v>
      </c>
      <c r="L99" s="13" t="s">
        <v>88</v>
      </c>
      <c r="M99" s="6">
        <v>7</v>
      </c>
      <c r="N99" s="6">
        <v>7</v>
      </c>
      <c r="O99" s="13"/>
      <c r="P99" s="9" t="s">
        <v>192</v>
      </c>
      <c r="Q99" s="9" t="s">
        <v>353</v>
      </c>
      <c r="R99" s="67">
        <f t="shared" si="3"/>
        <v>444.152</v>
      </c>
      <c r="S99" s="67"/>
      <c r="T99" s="67"/>
      <c r="U99" s="67"/>
      <c r="V99" s="67"/>
      <c r="W99" s="67"/>
      <c r="X99" s="67"/>
      <c r="Y99" s="67"/>
      <c r="Z99" s="67">
        <v>444.152</v>
      </c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13"/>
    </row>
    <row r="100" spans="1:49" s="18" customFormat="1" ht="36">
      <c r="A100" s="18" t="s">
        <v>329</v>
      </c>
      <c r="B100" s="51"/>
      <c r="C100" s="51"/>
      <c r="D100" s="52" t="s">
        <v>354</v>
      </c>
      <c r="E100" s="14"/>
      <c r="F100" s="8" t="s">
        <v>331</v>
      </c>
      <c r="G100" s="14" t="s">
        <v>332</v>
      </c>
      <c r="H100" s="14" t="s">
        <v>355</v>
      </c>
      <c r="I100" s="6">
        <v>100</v>
      </c>
      <c r="J100" s="6">
        <v>100</v>
      </c>
      <c r="K100" s="14" t="s">
        <v>334</v>
      </c>
      <c r="L100" s="13" t="s">
        <v>88</v>
      </c>
      <c r="M100" s="6">
        <v>8</v>
      </c>
      <c r="N100" s="6">
        <v>8</v>
      </c>
      <c r="O100" s="13"/>
      <c r="P100" s="9" t="s">
        <v>256</v>
      </c>
      <c r="Q100" s="9" t="s">
        <v>356</v>
      </c>
      <c r="R100" s="67">
        <f t="shared" si="3"/>
        <v>544.334</v>
      </c>
      <c r="S100" s="67"/>
      <c r="T100" s="67"/>
      <c r="U100" s="67"/>
      <c r="V100" s="67"/>
      <c r="W100" s="67"/>
      <c r="X100" s="67"/>
      <c r="Y100" s="67"/>
      <c r="Z100" s="67"/>
      <c r="AA100" s="67">
        <v>544.334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13"/>
    </row>
    <row r="101" spans="1:49" s="18" customFormat="1" ht="36">
      <c r="A101" s="18" t="s">
        <v>329</v>
      </c>
      <c r="B101" s="51"/>
      <c r="C101" s="51"/>
      <c r="D101" s="52" t="s">
        <v>357</v>
      </c>
      <c r="E101" s="14"/>
      <c r="F101" s="8" t="s">
        <v>331</v>
      </c>
      <c r="G101" s="14" t="s">
        <v>332</v>
      </c>
      <c r="H101" s="14" t="s">
        <v>358</v>
      </c>
      <c r="I101" s="6">
        <v>100</v>
      </c>
      <c r="J101" s="6">
        <v>100</v>
      </c>
      <c r="K101" s="14" t="s">
        <v>334</v>
      </c>
      <c r="L101" s="13" t="s">
        <v>88</v>
      </c>
      <c r="M101" s="6">
        <v>7</v>
      </c>
      <c r="N101" s="6">
        <v>7</v>
      </c>
      <c r="O101" s="13"/>
      <c r="P101" s="9" t="s">
        <v>359</v>
      </c>
      <c r="Q101" s="9" t="s">
        <v>360</v>
      </c>
      <c r="R101" s="67">
        <f t="shared" si="3"/>
        <v>350.40100000000007</v>
      </c>
      <c r="S101" s="67"/>
      <c r="T101" s="67"/>
      <c r="U101" s="67"/>
      <c r="V101" s="67"/>
      <c r="W101" s="67"/>
      <c r="X101" s="67"/>
      <c r="Y101" s="67"/>
      <c r="Z101" s="67"/>
      <c r="AA101" s="67"/>
      <c r="AB101" s="67">
        <v>350.40100000000007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13"/>
    </row>
    <row r="102" spans="1:49" s="18" customFormat="1" ht="36">
      <c r="A102" s="18" t="s">
        <v>329</v>
      </c>
      <c r="B102" s="51"/>
      <c r="C102" s="51"/>
      <c r="D102" s="52" t="s">
        <v>361</v>
      </c>
      <c r="E102" s="14"/>
      <c r="F102" s="8" t="s">
        <v>331</v>
      </c>
      <c r="G102" s="14" t="s">
        <v>332</v>
      </c>
      <c r="H102" s="14" t="s">
        <v>362</v>
      </c>
      <c r="I102" s="6">
        <v>100</v>
      </c>
      <c r="J102" s="6">
        <v>100</v>
      </c>
      <c r="K102" s="14" t="s">
        <v>334</v>
      </c>
      <c r="L102" s="13" t="s">
        <v>88</v>
      </c>
      <c r="M102" s="6">
        <v>8</v>
      </c>
      <c r="N102" s="6">
        <v>8</v>
      </c>
      <c r="O102" s="13"/>
      <c r="P102" s="9" t="s">
        <v>363</v>
      </c>
      <c r="Q102" s="9" t="s">
        <v>364</v>
      </c>
      <c r="R102" s="67">
        <f t="shared" si="3"/>
        <v>473.062</v>
      </c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>
        <v>473.062</v>
      </c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13"/>
    </row>
    <row r="103" spans="1:49" s="18" customFormat="1" ht="36">
      <c r="A103" s="18" t="s">
        <v>329</v>
      </c>
      <c r="B103" s="51"/>
      <c r="C103" s="51"/>
      <c r="D103" s="52" t="s">
        <v>365</v>
      </c>
      <c r="E103" s="14"/>
      <c r="F103" s="8" t="s">
        <v>331</v>
      </c>
      <c r="G103" s="14" t="s">
        <v>332</v>
      </c>
      <c r="H103" s="14" t="s">
        <v>366</v>
      </c>
      <c r="I103" s="6">
        <v>100</v>
      </c>
      <c r="J103" s="6">
        <v>100</v>
      </c>
      <c r="K103" s="14" t="s">
        <v>334</v>
      </c>
      <c r="L103" s="13" t="s">
        <v>88</v>
      </c>
      <c r="M103" s="6">
        <v>7</v>
      </c>
      <c r="N103" s="6">
        <v>7</v>
      </c>
      <c r="O103" s="13"/>
      <c r="P103" s="9" t="s">
        <v>294</v>
      </c>
      <c r="Q103" s="9" t="s">
        <v>367</v>
      </c>
      <c r="R103" s="67">
        <f t="shared" si="3"/>
        <v>444.152</v>
      </c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>
        <v>444.152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13"/>
    </row>
    <row r="104" spans="1:49" s="18" customFormat="1" ht="36">
      <c r="A104" s="18" t="s">
        <v>329</v>
      </c>
      <c r="B104" s="51"/>
      <c r="C104" s="51"/>
      <c r="D104" s="52" t="s">
        <v>368</v>
      </c>
      <c r="E104" s="14"/>
      <c r="F104" s="8" t="s">
        <v>331</v>
      </c>
      <c r="G104" s="14" t="s">
        <v>332</v>
      </c>
      <c r="H104" s="14" t="s">
        <v>369</v>
      </c>
      <c r="I104" s="6">
        <v>100</v>
      </c>
      <c r="J104" s="6">
        <v>100</v>
      </c>
      <c r="K104" s="14" t="s">
        <v>334</v>
      </c>
      <c r="L104" s="13" t="s">
        <v>88</v>
      </c>
      <c r="M104" s="6">
        <v>8</v>
      </c>
      <c r="N104" s="6">
        <v>8</v>
      </c>
      <c r="O104" s="13"/>
      <c r="P104" s="9" t="s">
        <v>281</v>
      </c>
      <c r="Q104" s="9" t="s">
        <v>370</v>
      </c>
      <c r="R104" s="67">
        <f t="shared" si="3"/>
        <v>544.334</v>
      </c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>
        <v>544.334</v>
      </c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13"/>
    </row>
    <row r="105" spans="1:49" s="18" customFormat="1" ht="36">
      <c r="A105" s="18" t="s">
        <v>329</v>
      </c>
      <c r="B105" s="51"/>
      <c r="C105" s="51"/>
      <c r="D105" s="52" t="s">
        <v>371</v>
      </c>
      <c r="E105" s="14"/>
      <c r="F105" s="8" t="s">
        <v>331</v>
      </c>
      <c r="G105" s="14" t="s">
        <v>332</v>
      </c>
      <c r="H105" s="14" t="s">
        <v>358</v>
      </c>
      <c r="I105" s="6">
        <v>100</v>
      </c>
      <c r="J105" s="6">
        <v>100</v>
      </c>
      <c r="K105" s="14" t="s">
        <v>334</v>
      </c>
      <c r="L105" s="13" t="s">
        <v>88</v>
      </c>
      <c r="M105" s="6">
        <v>7</v>
      </c>
      <c r="N105" s="6">
        <v>7</v>
      </c>
      <c r="O105" s="13"/>
      <c r="P105" s="9" t="s">
        <v>372</v>
      </c>
      <c r="Q105" s="9" t="s">
        <v>373</v>
      </c>
      <c r="R105" s="67">
        <f t="shared" si="3"/>
        <v>350.401</v>
      </c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>
        <v>350.401</v>
      </c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13"/>
    </row>
    <row r="106" spans="1:49" s="18" customFormat="1" ht="36">
      <c r="A106" s="18" t="s">
        <v>329</v>
      </c>
      <c r="B106" s="51"/>
      <c r="C106" s="51"/>
      <c r="D106" s="52" t="s">
        <v>374</v>
      </c>
      <c r="E106" s="14"/>
      <c r="F106" s="8" t="s">
        <v>331</v>
      </c>
      <c r="G106" s="14" t="s">
        <v>332</v>
      </c>
      <c r="H106" s="14" t="s">
        <v>362</v>
      </c>
      <c r="I106" s="6">
        <v>100</v>
      </c>
      <c r="J106" s="6">
        <v>100</v>
      </c>
      <c r="K106" s="14" t="s">
        <v>334</v>
      </c>
      <c r="L106" s="13" t="s">
        <v>88</v>
      </c>
      <c r="M106" s="6">
        <v>8</v>
      </c>
      <c r="N106" s="6">
        <v>8</v>
      </c>
      <c r="O106" s="13"/>
      <c r="P106" s="9" t="s">
        <v>375</v>
      </c>
      <c r="Q106" s="9" t="s">
        <v>376</v>
      </c>
      <c r="R106" s="67">
        <f t="shared" si="3"/>
        <v>473.062</v>
      </c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>
        <v>473.062</v>
      </c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13"/>
    </row>
    <row r="107" spans="1:49" s="18" customFormat="1" ht="36">
      <c r="A107" s="18" t="s">
        <v>329</v>
      </c>
      <c r="B107" s="51"/>
      <c r="C107" s="51"/>
      <c r="D107" s="52" t="s">
        <v>377</v>
      </c>
      <c r="E107" s="14"/>
      <c r="F107" s="8" t="s">
        <v>331</v>
      </c>
      <c r="G107" s="14" t="s">
        <v>332</v>
      </c>
      <c r="H107" s="14" t="s">
        <v>366</v>
      </c>
      <c r="I107" s="6">
        <v>100</v>
      </c>
      <c r="J107" s="6">
        <v>100</v>
      </c>
      <c r="K107" s="14" t="s">
        <v>334</v>
      </c>
      <c r="L107" s="13" t="s">
        <v>88</v>
      </c>
      <c r="M107" s="6">
        <v>7</v>
      </c>
      <c r="N107" s="6">
        <v>7</v>
      </c>
      <c r="O107" s="13"/>
      <c r="P107" s="9" t="s">
        <v>198</v>
      </c>
      <c r="Q107" s="9" t="s">
        <v>378</v>
      </c>
      <c r="R107" s="67">
        <f t="shared" si="3"/>
        <v>444.152</v>
      </c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>
        <v>444.152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13"/>
    </row>
    <row r="108" spans="1:49" s="18" customFormat="1" ht="36">
      <c r="A108" s="18" t="s">
        <v>329</v>
      </c>
      <c r="B108" s="51"/>
      <c r="C108" s="51"/>
      <c r="D108" s="52" t="s">
        <v>379</v>
      </c>
      <c r="E108" s="14"/>
      <c r="F108" s="8" t="s">
        <v>331</v>
      </c>
      <c r="G108" s="14" t="s">
        <v>332</v>
      </c>
      <c r="H108" s="14" t="s">
        <v>369</v>
      </c>
      <c r="I108" s="6">
        <v>100</v>
      </c>
      <c r="J108" s="6">
        <v>100</v>
      </c>
      <c r="K108" s="14" t="s">
        <v>334</v>
      </c>
      <c r="L108" s="13" t="s">
        <v>88</v>
      </c>
      <c r="M108" s="6">
        <v>8</v>
      </c>
      <c r="N108" s="6">
        <v>8</v>
      </c>
      <c r="O108" s="13"/>
      <c r="P108" s="9" t="s">
        <v>220</v>
      </c>
      <c r="Q108" s="9" t="s">
        <v>380</v>
      </c>
      <c r="R108" s="67">
        <f t="shared" si="3"/>
        <v>544.334</v>
      </c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>
        <v>544.334</v>
      </c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13"/>
    </row>
    <row r="109" spans="1:49" s="18" customFormat="1" ht="36">
      <c r="A109" s="18" t="s">
        <v>329</v>
      </c>
      <c r="B109" s="51"/>
      <c r="C109" s="51"/>
      <c r="D109" s="52" t="s">
        <v>381</v>
      </c>
      <c r="E109" s="14"/>
      <c r="F109" s="8" t="s">
        <v>331</v>
      </c>
      <c r="G109" s="14" t="s">
        <v>332</v>
      </c>
      <c r="H109" s="14" t="s">
        <v>362</v>
      </c>
      <c r="I109" s="6">
        <v>100</v>
      </c>
      <c r="J109" s="6">
        <v>100</v>
      </c>
      <c r="K109" s="14" t="s">
        <v>334</v>
      </c>
      <c r="L109" s="13" t="s">
        <v>88</v>
      </c>
      <c r="M109" s="6">
        <v>7</v>
      </c>
      <c r="N109" s="6">
        <v>7</v>
      </c>
      <c r="O109" s="13"/>
      <c r="P109" s="9" t="s">
        <v>382</v>
      </c>
      <c r="Q109" s="9" t="s">
        <v>383</v>
      </c>
      <c r="R109" s="67">
        <f t="shared" si="3"/>
        <v>350.401</v>
      </c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>
        <v>350.401</v>
      </c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13"/>
    </row>
    <row r="110" spans="1:49" s="18" customFormat="1" ht="36">
      <c r="A110" s="18" t="s">
        <v>329</v>
      </c>
      <c r="B110" s="51"/>
      <c r="C110" s="51"/>
      <c r="D110" s="52" t="s">
        <v>384</v>
      </c>
      <c r="E110" s="14"/>
      <c r="F110" s="8" t="s">
        <v>331</v>
      </c>
      <c r="G110" s="14" t="s">
        <v>332</v>
      </c>
      <c r="H110" s="14" t="s">
        <v>366</v>
      </c>
      <c r="I110" s="6">
        <v>100</v>
      </c>
      <c r="J110" s="6">
        <v>100</v>
      </c>
      <c r="K110" s="14" t="s">
        <v>334</v>
      </c>
      <c r="L110" s="13" t="s">
        <v>88</v>
      </c>
      <c r="M110" s="6">
        <v>8</v>
      </c>
      <c r="N110" s="6">
        <v>8</v>
      </c>
      <c r="O110" s="13"/>
      <c r="P110" s="9" t="s">
        <v>247</v>
      </c>
      <c r="Q110" s="9" t="s">
        <v>385</v>
      </c>
      <c r="R110" s="67">
        <f t="shared" si="3"/>
        <v>473.062</v>
      </c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>
        <v>473.062</v>
      </c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13"/>
    </row>
    <row r="111" spans="1:49" s="18" customFormat="1" ht="36">
      <c r="A111" s="18" t="s">
        <v>329</v>
      </c>
      <c r="B111" s="51"/>
      <c r="C111" s="51"/>
      <c r="D111" s="52" t="s">
        <v>386</v>
      </c>
      <c r="E111" s="14"/>
      <c r="F111" s="8" t="s">
        <v>331</v>
      </c>
      <c r="G111" s="14" t="s">
        <v>332</v>
      </c>
      <c r="H111" s="14" t="s">
        <v>369</v>
      </c>
      <c r="I111" s="6">
        <v>100</v>
      </c>
      <c r="J111" s="6">
        <v>100</v>
      </c>
      <c r="K111" s="14" t="s">
        <v>334</v>
      </c>
      <c r="L111" s="13" t="s">
        <v>88</v>
      </c>
      <c r="M111" s="6">
        <v>7</v>
      </c>
      <c r="N111" s="6">
        <v>7</v>
      </c>
      <c r="O111" s="13"/>
      <c r="P111" s="9" t="s">
        <v>387</v>
      </c>
      <c r="Q111" s="9" t="s">
        <v>388</v>
      </c>
      <c r="R111" s="67">
        <f t="shared" si="3"/>
        <v>444.152</v>
      </c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>
        <v>444.152</v>
      </c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13"/>
    </row>
    <row r="112" spans="1:49" s="18" customFormat="1" ht="36">
      <c r="A112" s="18" t="s">
        <v>329</v>
      </c>
      <c r="B112" s="51"/>
      <c r="C112" s="51"/>
      <c r="D112" s="52" t="s">
        <v>389</v>
      </c>
      <c r="E112" s="14"/>
      <c r="F112" s="8" t="s">
        <v>331</v>
      </c>
      <c r="G112" s="14" t="s">
        <v>332</v>
      </c>
      <c r="H112" s="14" t="s">
        <v>362</v>
      </c>
      <c r="I112" s="6">
        <v>100</v>
      </c>
      <c r="J112" s="6">
        <v>100</v>
      </c>
      <c r="K112" s="14" t="s">
        <v>334</v>
      </c>
      <c r="L112" s="13" t="s">
        <v>88</v>
      </c>
      <c r="M112" s="6">
        <v>5</v>
      </c>
      <c r="N112" s="6">
        <v>5</v>
      </c>
      <c r="O112" s="13"/>
      <c r="P112" s="9" t="s">
        <v>390</v>
      </c>
      <c r="Q112" s="9" t="s">
        <v>391</v>
      </c>
      <c r="R112" s="67">
        <f t="shared" si="3"/>
        <v>313.231</v>
      </c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>
        <v>313.231</v>
      </c>
      <c r="AN112" s="67"/>
      <c r="AO112" s="67"/>
      <c r="AP112" s="67"/>
      <c r="AQ112" s="67"/>
      <c r="AR112" s="67"/>
      <c r="AS112" s="67"/>
      <c r="AT112" s="67"/>
      <c r="AU112" s="67"/>
      <c r="AV112" s="67"/>
      <c r="AW112" s="13"/>
    </row>
    <row r="113" spans="1:49" s="18" customFormat="1" ht="36">
      <c r="A113" s="18" t="s">
        <v>329</v>
      </c>
      <c r="B113" s="51"/>
      <c r="C113" s="51"/>
      <c r="D113" s="52" t="s">
        <v>392</v>
      </c>
      <c r="E113" s="14"/>
      <c r="F113" s="8" t="s">
        <v>331</v>
      </c>
      <c r="G113" s="14" t="s">
        <v>332</v>
      </c>
      <c r="H113" s="14" t="s">
        <v>366</v>
      </c>
      <c r="I113" s="6">
        <v>100</v>
      </c>
      <c r="J113" s="6">
        <v>100</v>
      </c>
      <c r="K113" s="14" t="s">
        <v>334</v>
      </c>
      <c r="L113" s="13" t="s">
        <v>88</v>
      </c>
      <c r="M113" s="6">
        <v>7</v>
      </c>
      <c r="N113" s="6">
        <v>7</v>
      </c>
      <c r="O113" s="13"/>
      <c r="P113" s="9" t="s">
        <v>393</v>
      </c>
      <c r="Q113" s="9" t="s">
        <v>394</v>
      </c>
      <c r="R113" s="67">
        <f t="shared" si="3"/>
        <v>350.401</v>
      </c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>
        <v>350.401</v>
      </c>
      <c r="AO113" s="67"/>
      <c r="AP113" s="67"/>
      <c r="AQ113" s="67"/>
      <c r="AR113" s="67"/>
      <c r="AS113" s="67"/>
      <c r="AT113" s="67"/>
      <c r="AU113" s="67"/>
      <c r="AV113" s="67"/>
      <c r="AW113" s="13"/>
    </row>
    <row r="114" spans="1:49" s="18" customFormat="1" ht="36">
      <c r="A114" s="18" t="s">
        <v>329</v>
      </c>
      <c r="B114" s="51"/>
      <c r="C114" s="51"/>
      <c r="D114" s="52" t="s">
        <v>395</v>
      </c>
      <c r="E114" s="14"/>
      <c r="F114" s="8" t="s">
        <v>331</v>
      </c>
      <c r="G114" s="14" t="s">
        <v>332</v>
      </c>
      <c r="H114" s="14" t="s">
        <v>369</v>
      </c>
      <c r="I114" s="6">
        <v>100</v>
      </c>
      <c r="J114" s="6">
        <v>100</v>
      </c>
      <c r="K114" s="14" t="s">
        <v>334</v>
      </c>
      <c r="L114" s="13" t="s">
        <v>88</v>
      </c>
      <c r="M114" s="6">
        <v>8</v>
      </c>
      <c r="N114" s="6">
        <v>8</v>
      </c>
      <c r="O114" s="13"/>
      <c r="P114" s="9" t="s">
        <v>225</v>
      </c>
      <c r="Q114" s="9" t="s">
        <v>396</v>
      </c>
      <c r="R114" s="67">
        <f t="shared" si="3"/>
        <v>473.062</v>
      </c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>
        <v>473.062</v>
      </c>
      <c r="AP114" s="67"/>
      <c r="AQ114" s="67"/>
      <c r="AR114" s="67"/>
      <c r="AS114" s="67"/>
      <c r="AT114" s="67"/>
      <c r="AU114" s="67"/>
      <c r="AV114" s="67"/>
      <c r="AW114" s="13"/>
    </row>
    <row r="115" spans="1:49" s="18" customFormat="1" ht="36">
      <c r="A115" s="18" t="s">
        <v>329</v>
      </c>
      <c r="B115" s="51"/>
      <c r="C115" s="51"/>
      <c r="D115" s="52" t="s">
        <v>397</v>
      </c>
      <c r="E115" s="14"/>
      <c r="F115" s="8" t="s">
        <v>331</v>
      </c>
      <c r="G115" s="14" t="s">
        <v>332</v>
      </c>
      <c r="H115" s="14" t="s">
        <v>362</v>
      </c>
      <c r="I115" s="6">
        <v>100</v>
      </c>
      <c r="J115" s="6">
        <v>100</v>
      </c>
      <c r="K115" s="14" t="s">
        <v>334</v>
      </c>
      <c r="L115" s="13" t="s">
        <v>88</v>
      </c>
      <c r="M115" s="6">
        <v>7</v>
      </c>
      <c r="N115" s="6">
        <v>7</v>
      </c>
      <c r="O115" s="13"/>
      <c r="P115" s="9" t="s">
        <v>398</v>
      </c>
      <c r="Q115" s="9" t="s">
        <v>399</v>
      </c>
      <c r="R115" s="67">
        <f t="shared" si="3"/>
        <v>444.152</v>
      </c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>
        <v>444.152</v>
      </c>
      <c r="AQ115" s="67"/>
      <c r="AR115" s="67"/>
      <c r="AS115" s="67"/>
      <c r="AT115" s="67"/>
      <c r="AU115" s="67"/>
      <c r="AV115" s="67"/>
      <c r="AW115" s="13"/>
    </row>
    <row r="116" spans="1:49" s="18" customFormat="1" ht="36">
      <c r="A116" s="18" t="s">
        <v>329</v>
      </c>
      <c r="B116" s="51"/>
      <c r="C116" s="51"/>
      <c r="D116" s="52" t="s">
        <v>400</v>
      </c>
      <c r="E116" s="14"/>
      <c r="F116" s="8" t="s">
        <v>331</v>
      </c>
      <c r="G116" s="14" t="s">
        <v>332</v>
      </c>
      <c r="H116" s="14" t="s">
        <v>401</v>
      </c>
      <c r="I116" s="6">
        <v>100</v>
      </c>
      <c r="J116" s="6">
        <v>100</v>
      </c>
      <c r="K116" s="14" t="s">
        <v>334</v>
      </c>
      <c r="L116" s="13" t="s">
        <v>88</v>
      </c>
      <c r="M116" s="6">
        <v>7</v>
      </c>
      <c r="N116" s="6">
        <v>7</v>
      </c>
      <c r="O116" s="13"/>
      <c r="P116" s="9" t="s">
        <v>300</v>
      </c>
      <c r="Q116" s="9" t="s">
        <v>314</v>
      </c>
      <c r="R116" s="67">
        <f t="shared" si="3"/>
        <v>385.27</v>
      </c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>
        <v>385.27</v>
      </c>
      <c r="AR116" s="67"/>
      <c r="AS116" s="67"/>
      <c r="AT116" s="67"/>
      <c r="AU116" s="67"/>
      <c r="AV116" s="67"/>
      <c r="AW116" s="13"/>
    </row>
    <row r="117" spans="1:49" s="18" customFormat="1" ht="36">
      <c r="A117" s="18" t="s">
        <v>329</v>
      </c>
      <c r="B117" s="51"/>
      <c r="C117" s="51"/>
      <c r="D117" s="52" t="s">
        <v>402</v>
      </c>
      <c r="E117" s="14"/>
      <c r="F117" s="8" t="s">
        <v>331</v>
      </c>
      <c r="G117" s="14" t="s">
        <v>332</v>
      </c>
      <c r="H117" s="14" t="s">
        <v>369</v>
      </c>
      <c r="I117" s="6">
        <v>100</v>
      </c>
      <c r="J117" s="6">
        <v>100</v>
      </c>
      <c r="K117" s="14" t="s">
        <v>334</v>
      </c>
      <c r="L117" s="13" t="s">
        <v>88</v>
      </c>
      <c r="M117" s="6">
        <v>7</v>
      </c>
      <c r="N117" s="6">
        <v>7</v>
      </c>
      <c r="O117" s="13"/>
      <c r="P117" s="9" t="s">
        <v>266</v>
      </c>
      <c r="Q117" s="9" t="s">
        <v>403</v>
      </c>
      <c r="R117" s="67">
        <f t="shared" si="3"/>
        <v>350.401</v>
      </c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>
        <v>350.401</v>
      </c>
      <c r="AS117" s="67"/>
      <c r="AT117" s="67"/>
      <c r="AU117" s="67"/>
      <c r="AV117" s="67"/>
      <c r="AW117" s="13"/>
    </row>
    <row r="118" spans="1:49" s="18" customFormat="1" ht="36">
      <c r="A118" s="18" t="s">
        <v>329</v>
      </c>
      <c r="B118" s="51"/>
      <c r="C118" s="51"/>
      <c r="D118" s="52" t="s">
        <v>404</v>
      </c>
      <c r="E118" s="14"/>
      <c r="F118" s="8" t="s">
        <v>331</v>
      </c>
      <c r="G118" s="14" t="s">
        <v>332</v>
      </c>
      <c r="H118" s="14" t="s">
        <v>362</v>
      </c>
      <c r="I118" s="6">
        <v>100</v>
      </c>
      <c r="J118" s="6">
        <v>100</v>
      </c>
      <c r="K118" s="14" t="s">
        <v>334</v>
      </c>
      <c r="L118" s="13" t="s">
        <v>88</v>
      </c>
      <c r="M118" s="6">
        <v>8</v>
      </c>
      <c r="N118" s="6">
        <v>8</v>
      </c>
      <c r="O118" s="13"/>
      <c r="P118" s="9" t="s">
        <v>229</v>
      </c>
      <c r="Q118" s="9" t="s">
        <v>309</v>
      </c>
      <c r="R118" s="67">
        <f t="shared" si="3"/>
        <v>473.062</v>
      </c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>
        <v>473.062</v>
      </c>
      <c r="AT118" s="67"/>
      <c r="AU118" s="67"/>
      <c r="AV118" s="67"/>
      <c r="AW118" s="13"/>
    </row>
    <row r="119" spans="1:49" s="18" customFormat="1" ht="36">
      <c r="A119" s="18" t="s">
        <v>329</v>
      </c>
      <c r="B119" s="51"/>
      <c r="C119" s="51"/>
      <c r="D119" s="52" t="s">
        <v>405</v>
      </c>
      <c r="E119" s="14"/>
      <c r="F119" s="8" t="s">
        <v>331</v>
      </c>
      <c r="G119" s="14" t="s">
        <v>332</v>
      </c>
      <c r="H119" s="14" t="s">
        <v>366</v>
      </c>
      <c r="I119" s="6">
        <v>100</v>
      </c>
      <c r="J119" s="6">
        <v>100</v>
      </c>
      <c r="K119" s="14" t="s">
        <v>334</v>
      </c>
      <c r="L119" s="13" t="s">
        <v>88</v>
      </c>
      <c r="M119" s="6">
        <v>7</v>
      </c>
      <c r="N119" s="6">
        <v>7</v>
      </c>
      <c r="O119" s="13"/>
      <c r="P119" s="9" t="s">
        <v>209</v>
      </c>
      <c r="Q119" s="9" t="s">
        <v>406</v>
      </c>
      <c r="R119" s="67">
        <f t="shared" si="3"/>
        <v>444.152</v>
      </c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>
        <v>444.152</v>
      </c>
      <c r="AU119" s="67"/>
      <c r="AV119" s="67"/>
      <c r="AW119" s="13"/>
    </row>
    <row r="120" spans="1:49" s="18" customFormat="1" ht="36">
      <c r="A120" s="18" t="s">
        <v>329</v>
      </c>
      <c r="B120" s="51"/>
      <c r="C120" s="51"/>
      <c r="D120" s="52" t="s">
        <v>407</v>
      </c>
      <c r="E120" s="14"/>
      <c r="F120" s="8" t="s">
        <v>331</v>
      </c>
      <c r="G120" s="14" t="s">
        <v>332</v>
      </c>
      <c r="H120" s="14" t="s">
        <v>369</v>
      </c>
      <c r="I120" s="6">
        <v>100</v>
      </c>
      <c r="J120" s="6">
        <v>100</v>
      </c>
      <c r="K120" s="14" t="s">
        <v>334</v>
      </c>
      <c r="L120" s="13" t="s">
        <v>88</v>
      </c>
      <c r="M120" s="6">
        <v>8</v>
      </c>
      <c r="N120" s="6">
        <v>8</v>
      </c>
      <c r="O120" s="13"/>
      <c r="P120" s="9" t="s">
        <v>214</v>
      </c>
      <c r="Q120" s="9" t="s">
        <v>408</v>
      </c>
      <c r="R120" s="67">
        <f t="shared" si="3"/>
        <v>544.334</v>
      </c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>
        <v>544.334</v>
      </c>
      <c r="AV120" s="67"/>
      <c r="AW120" s="13"/>
    </row>
    <row r="121" spans="1:49" s="18" customFormat="1" ht="36">
      <c r="A121" s="18" t="s">
        <v>329</v>
      </c>
      <c r="B121" s="51"/>
      <c r="C121" s="51"/>
      <c r="D121" s="52" t="s">
        <v>409</v>
      </c>
      <c r="E121" s="14"/>
      <c r="F121" s="8" t="s">
        <v>331</v>
      </c>
      <c r="G121" s="14" t="s">
        <v>332</v>
      </c>
      <c r="H121" s="14" t="s">
        <v>410</v>
      </c>
      <c r="I121" s="6">
        <v>100</v>
      </c>
      <c r="J121" s="6">
        <v>100</v>
      </c>
      <c r="K121" s="14" t="s">
        <v>334</v>
      </c>
      <c r="L121" s="13" t="s">
        <v>88</v>
      </c>
      <c r="M121" s="6">
        <v>7</v>
      </c>
      <c r="N121" s="6">
        <v>7</v>
      </c>
      <c r="O121" s="13"/>
      <c r="P121" s="9" t="s">
        <v>276</v>
      </c>
      <c r="Q121" s="9" t="s">
        <v>411</v>
      </c>
      <c r="R121" s="67">
        <f t="shared" si="3"/>
        <v>350.401</v>
      </c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>
        <v>350.401</v>
      </c>
      <c r="AW121" s="13"/>
    </row>
    <row r="122" spans="2:49" s="18" customFormat="1" ht="67.5">
      <c r="B122" s="51"/>
      <c r="C122" s="51"/>
      <c r="D122" s="52" t="s">
        <v>412</v>
      </c>
      <c r="E122" s="14"/>
      <c r="F122" s="8" t="s">
        <v>413</v>
      </c>
      <c r="G122" s="14" t="s">
        <v>414</v>
      </c>
      <c r="H122" s="45" t="s">
        <v>307</v>
      </c>
      <c r="I122" s="6"/>
      <c r="J122" s="6"/>
      <c r="K122" s="14"/>
      <c r="L122" s="13"/>
      <c r="M122" s="6">
        <v>0</v>
      </c>
      <c r="N122" s="6">
        <v>1</v>
      </c>
      <c r="O122" s="13"/>
      <c r="P122" s="9" t="s">
        <v>415</v>
      </c>
      <c r="Q122" s="9" t="s">
        <v>344</v>
      </c>
      <c r="R122" s="67">
        <f t="shared" si="3"/>
        <v>14268.94</v>
      </c>
      <c r="S122" s="67"/>
      <c r="T122" s="67"/>
      <c r="U122" s="67">
        <v>4902.07</v>
      </c>
      <c r="V122" s="67">
        <v>2574.61</v>
      </c>
      <c r="W122" s="67">
        <v>6792.26</v>
      </c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13"/>
    </row>
    <row r="123" spans="1:49" ht="51.75" customHeight="1">
      <c r="A123" s="45" t="s">
        <v>416</v>
      </c>
      <c r="B123" s="42"/>
      <c r="C123" s="42"/>
      <c r="D123" s="20" t="s">
        <v>417</v>
      </c>
      <c r="E123" s="43"/>
      <c r="F123" s="7" t="s">
        <v>418</v>
      </c>
      <c r="G123" s="12" t="s">
        <v>419</v>
      </c>
      <c r="H123" s="49" t="s">
        <v>307</v>
      </c>
      <c r="I123" s="3"/>
      <c r="J123" s="3"/>
      <c r="K123" s="12" t="s">
        <v>420</v>
      </c>
      <c r="L123" s="53" t="s">
        <v>88</v>
      </c>
      <c r="M123" s="3">
        <v>1</v>
      </c>
      <c r="N123" s="3">
        <v>1</v>
      </c>
      <c r="O123" s="53"/>
      <c r="P123" s="4" t="s">
        <v>347</v>
      </c>
      <c r="Q123" s="4" t="s">
        <v>348</v>
      </c>
      <c r="R123" s="63">
        <f t="shared" si="3"/>
        <v>8000</v>
      </c>
      <c r="S123" s="63"/>
      <c r="T123" s="63"/>
      <c r="U123" s="63"/>
      <c r="V123" s="63"/>
      <c r="W123" s="63"/>
      <c r="X123" s="63">
        <v>8000</v>
      </c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53"/>
    </row>
    <row r="124" spans="1:49" ht="33.75">
      <c r="A124" s="45" t="s">
        <v>421</v>
      </c>
      <c r="B124" s="42"/>
      <c r="C124" s="42"/>
      <c r="D124" s="20" t="s">
        <v>422</v>
      </c>
      <c r="E124" s="43"/>
      <c r="F124" s="7" t="s">
        <v>423</v>
      </c>
      <c r="G124" s="12" t="s">
        <v>419</v>
      </c>
      <c r="H124" s="12" t="s">
        <v>424</v>
      </c>
      <c r="I124" s="3">
        <v>70</v>
      </c>
      <c r="J124" s="3">
        <v>100</v>
      </c>
      <c r="K124" s="12" t="s">
        <v>425</v>
      </c>
      <c r="L124" s="53" t="s">
        <v>88</v>
      </c>
      <c r="M124" s="53">
        <v>33</v>
      </c>
      <c r="N124" s="53">
        <v>33</v>
      </c>
      <c r="O124" s="53"/>
      <c r="P124" s="4" t="s">
        <v>173</v>
      </c>
      <c r="Q124" s="4" t="s">
        <v>411</v>
      </c>
      <c r="R124" s="63">
        <f t="shared" si="3"/>
        <v>4310.594</v>
      </c>
      <c r="S124" s="63"/>
      <c r="T124" s="63">
        <v>167.11</v>
      </c>
      <c r="U124" s="63">
        <v>322.24</v>
      </c>
      <c r="V124" s="63">
        <v>213.38</v>
      </c>
      <c r="W124" s="63">
        <v>797.6</v>
      </c>
      <c r="X124" s="63"/>
      <c r="Y124" s="63"/>
      <c r="Z124" s="63"/>
      <c r="AA124" s="63">
        <v>69.241</v>
      </c>
      <c r="AB124" s="63">
        <v>110</v>
      </c>
      <c r="AC124" s="63">
        <v>143.16</v>
      </c>
      <c r="AD124" s="63"/>
      <c r="AE124" s="63"/>
      <c r="AF124" s="63">
        <v>78.272</v>
      </c>
      <c r="AG124" s="63">
        <v>136</v>
      </c>
      <c r="AH124" s="63"/>
      <c r="AI124" s="63">
        <v>543.1</v>
      </c>
      <c r="AJ124" s="63"/>
      <c r="AK124" s="63">
        <v>69.241</v>
      </c>
      <c r="AL124" s="63">
        <v>110</v>
      </c>
      <c r="AM124" s="63">
        <v>143.16</v>
      </c>
      <c r="AN124" s="63"/>
      <c r="AO124" s="63"/>
      <c r="AP124" s="63">
        <v>89.5</v>
      </c>
      <c r="AQ124" s="63">
        <v>234.24</v>
      </c>
      <c r="AR124" s="63"/>
      <c r="AS124" s="63">
        <v>99.9</v>
      </c>
      <c r="AT124" s="63">
        <v>167.11</v>
      </c>
      <c r="AU124" s="63">
        <v>179.24</v>
      </c>
      <c r="AV124" s="63">
        <v>638.1</v>
      </c>
      <c r="AW124" s="53"/>
    </row>
    <row r="125" spans="1:49" ht="24">
      <c r="A125" s="28" t="s">
        <v>426</v>
      </c>
      <c r="B125" s="42"/>
      <c r="C125" s="42"/>
      <c r="D125" s="20" t="s">
        <v>427</v>
      </c>
      <c r="E125" s="43"/>
      <c r="F125" s="7" t="s">
        <v>428</v>
      </c>
      <c r="G125" s="12" t="s">
        <v>429</v>
      </c>
      <c r="H125" s="49" t="s">
        <v>307</v>
      </c>
      <c r="I125" s="3"/>
      <c r="J125" s="3"/>
      <c r="K125" s="12" t="s">
        <v>430</v>
      </c>
      <c r="L125" s="53" t="s">
        <v>88</v>
      </c>
      <c r="M125" s="53">
        <v>1</v>
      </c>
      <c r="N125" s="53">
        <v>1</v>
      </c>
      <c r="O125" s="53"/>
      <c r="P125" s="4" t="s">
        <v>431</v>
      </c>
      <c r="Q125" s="4" t="s">
        <v>432</v>
      </c>
      <c r="R125" s="63">
        <f t="shared" si="3"/>
        <v>961.69</v>
      </c>
      <c r="S125" s="63"/>
      <c r="T125" s="63">
        <v>561.69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>
        <v>200</v>
      </c>
      <c r="AE125" s="63"/>
      <c r="AF125" s="63"/>
      <c r="AG125" s="63"/>
      <c r="AH125" s="63"/>
      <c r="AI125" s="63"/>
      <c r="AJ125" s="63"/>
      <c r="AK125" s="63"/>
      <c r="AL125" s="63"/>
      <c r="AM125" s="63"/>
      <c r="AN125" s="63">
        <v>200</v>
      </c>
      <c r="AO125" s="63"/>
      <c r="AP125" s="63"/>
      <c r="AQ125" s="63"/>
      <c r="AR125" s="63"/>
      <c r="AS125" s="63"/>
      <c r="AT125" s="63"/>
      <c r="AU125" s="63"/>
      <c r="AV125" s="63"/>
      <c r="AW125" s="53"/>
    </row>
    <row r="126" spans="1:49" ht="48">
      <c r="A126" s="28" t="s">
        <v>433</v>
      </c>
      <c r="B126" s="42"/>
      <c r="C126" s="42"/>
      <c r="D126" s="20" t="s">
        <v>434</v>
      </c>
      <c r="E126" s="43"/>
      <c r="F126" s="7" t="s">
        <v>435</v>
      </c>
      <c r="G126" s="12" t="s">
        <v>436</v>
      </c>
      <c r="H126" s="49" t="s">
        <v>307</v>
      </c>
      <c r="I126" s="3">
        <v>90</v>
      </c>
      <c r="J126" s="3">
        <v>100</v>
      </c>
      <c r="K126" s="12" t="s">
        <v>437</v>
      </c>
      <c r="L126" s="53" t="s">
        <v>88</v>
      </c>
      <c r="M126" s="53">
        <v>1</v>
      </c>
      <c r="N126" s="53">
        <v>1</v>
      </c>
      <c r="O126" s="53"/>
      <c r="P126" s="4" t="s">
        <v>438</v>
      </c>
      <c r="Q126" s="4" t="s">
        <v>439</v>
      </c>
      <c r="R126" s="63">
        <f t="shared" si="3"/>
        <v>3000</v>
      </c>
      <c r="S126" s="63"/>
      <c r="T126" s="63"/>
      <c r="U126" s="63"/>
      <c r="V126" s="63"/>
      <c r="W126" s="63"/>
      <c r="X126" s="63"/>
      <c r="Y126" s="63"/>
      <c r="Z126" s="63"/>
      <c r="AA126" s="63">
        <v>3000</v>
      </c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53"/>
    </row>
    <row r="127" spans="1:49" ht="24">
      <c r="A127" s="18" t="s">
        <v>440</v>
      </c>
      <c r="B127" s="42"/>
      <c r="C127" s="42"/>
      <c r="D127" s="20" t="s">
        <v>441</v>
      </c>
      <c r="E127" s="43"/>
      <c r="F127" s="7" t="s">
        <v>442</v>
      </c>
      <c r="G127" s="12" t="s">
        <v>332</v>
      </c>
      <c r="H127" s="12" t="s">
        <v>443</v>
      </c>
      <c r="I127" s="3">
        <v>100</v>
      </c>
      <c r="J127" s="3">
        <v>100</v>
      </c>
      <c r="K127" s="12" t="s">
        <v>443</v>
      </c>
      <c r="L127" s="53" t="s">
        <v>88</v>
      </c>
      <c r="M127" s="53">
        <v>10</v>
      </c>
      <c r="N127" s="53">
        <v>10</v>
      </c>
      <c r="O127" s="53"/>
      <c r="P127" s="4" t="s">
        <v>300</v>
      </c>
      <c r="Q127" s="4" t="s">
        <v>301</v>
      </c>
      <c r="R127" s="63">
        <f t="shared" si="3"/>
        <v>433.37</v>
      </c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>
        <v>433.37</v>
      </c>
      <c r="AR127" s="63"/>
      <c r="AS127" s="63"/>
      <c r="AT127" s="63"/>
      <c r="AU127" s="63"/>
      <c r="AV127" s="63"/>
      <c r="AW127" s="53"/>
    </row>
    <row r="128" spans="1:49" ht="33.75">
      <c r="A128" s="45" t="s">
        <v>444</v>
      </c>
      <c r="B128" s="42"/>
      <c r="C128" s="42"/>
      <c r="D128" s="20" t="s">
        <v>445</v>
      </c>
      <c r="E128" s="43"/>
      <c r="F128" s="7" t="s">
        <v>446</v>
      </c>
      <c r="G128" s="12" t="s">
        <v>447</v>
      </c>
      <c r="H128" s="12" t="s">
        <v>448</v>
      </c>
      <c r="I128" s="3">
        <v>100</v>
      </c>
      <c r="J128" s="3">
        <v>100</v>
      </c>
      <c r="K128" s="12" t="s">
        <v>449</v>
      </c>
      <c r="L128" s="53" t="s">
        <v>88</v>
      </c>
      <c r="M128" s="53">
        <v>1</v>
      </c>
      <c r="N128" s="53">
        <v>1</v>
      </c>
      <c r="O128" s="53"/>
      <c r="P128" s="4" t="s">
        <v>450</v>
      </c>
      <c r="Q128" s="4" t="s">
        <v>451</v>
      </c>
      <c r="R128" s="63">
        <f t="shared" si="3"/>
        <v>2666.08</v>
      </c>
      <c r="S128" s="63"/>
      <c r="T128" s="63"/>
      <c r="U128" s="63"/>
      <c r="V128" s="63"/>
      <c r="W128" s="63"/>
      <c r="X128" s="63">
        <v>2666.08</v>
      </c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53"/>
    </row>
    <row r="129" spans="1:49" s="15" customFormat="1" ht="12">
      <c r="A129" s="29"/>
      <c r="B129" s="35"/>
      <c r="C129" s="35"/>
      <c r="D129" s="125" t="s">
        <v>452</v>
      </c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65">
        <f aca="true" t="shared" si="4" ref="R129:AV129">SUM(R93:R128)</f>
        <v>46205.01900000001</v>
      </c>
      <c r="S129" s="65">
        <f t="shared" si="4"/>
        <v>0</v>
      </c>
      <c r="T129" s="65">
        <f t="shared" si="4"/>
        <v>947.5130000000001</v>
      </c>
      <c r="U129" s="65">
        <f t="shared" si="4"/>
        <v>5697.371999999999</v>
      </c>
      <c r="V129" s="65">
        <f t="shared" si="4"/>
        <v>3379.5830000000005</v>
      </c>
      <c r="W129" s="65">
        <f t="shared" si="4"/>
        <v>8038.909000000001</v>
      </c>
      <c r="X129" s="65">
        <f t="shared" si="4"/>
        <v>11016.481</v>
      </c>
      <c r="Y129" s="65">
        <f t="shared" si="4"/>
        <v>473.062</v>
      </c>
      <c r="Z129" s="65">
        <f t="shared" si="4"/>
        <v>444.152</v>
      </c>
      <c r="AA129" s="65">
        <f t="shared" si="4"/>
        <v>3613.575</v>
      </c>
      <c r="AB129" s="65">
        <f t="shared" si="4"/>
        <v>460.40100000000007</v>
      </c>
      <c r="AC129" s="65">
        <f t="shared" si="4"/>
        <v>616.222</v>
      </c>
      <c r="AD129" s="65">
        <f t="shared" si="4"/>
        <v>644.152</v>
      </c>
      <c r="AE129" s="65">
        <f t="shared" si="4"/>
        <v>544.334</v>
      </c>
      <c r="AF129" s="65">
        <f t="shared" si="4"/>
        <v>428.673</v>
      </c>
      <c r="AG129" s="65">
        <f t="shared" si="4"/>
        <v>609.062</v>
      </c>
      <c r="AH129" s="65">
        <f t="shared" si="4"/>
        <v>444.152</v>
      </c>
      <c r="AI129" s="65">
        <f t="shared" si="4"/>
        <v>1087.434</v>
      </c>
      <c r="AJ129" s="65">
        <f t="shared" si="4"/>
        <v>350.401</v>
      </c>
      <c r="AK129" s="65">
        <f t="shared" si="4"/>
        <v>542.303</v>
      </c>
      <c r="AL129" s="65">
        <f t="shared" si="4"/>
        <v>554.152</v>
      </c>
      <c r="AM129" s="65">
        <f t="shared" si="4"/>
        <v>456.39099999999996</v>
      </c>
      <c r="AN129" s="65">
        <f t="shared" si="4"/>
        <v>550.4010000000001</v>
      </c>
      <c r="AO129" s="65">
        <f t="shared" si="4"/>
        <v>473.062</v>
      </c>
      <c r="AP129" s="65">
        <f t="shared" si="4"/>
        <v>533.652</v>
      </c>
      <c r="AQ129" s="65">
        <f t="shared" si="4"/>
        <v>1052.88</v>
      </c>
      <c r="AR129" s="65">
        <f t="shared" si="4"/>
        <v>350.401</v>
      </c>
      <c r="AS129" s="65">
        <f t="shared" si="4"/>
        <v>572.962</v>
      </c>
      <c r="AT129" s="65">
        <f t="shared" si="4"/>
        <v>611.262</v>
      </c>
      <c r="AU129" s="65">
        <f t="shared" si="4"/>
        <v>723.574</v>
      </c>
      <c r="AV129" s="65">
        <f t="shared" si="4"/>
        <v>988.501</v>
      </c>
      <c r="AW129" s="53"/>
    </row>
    <row r="130" spans="2:49" ht="11.25">
      <c r="B130" s="42"/>
      <c r="C130" s="42"/>
      <c r="D130" s="126" t="s">
        <v>453</v>
      </c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46"/>
    </row>
    <row r="131" spans="2:49" ht="11.25">
      <c r="B131" s="42"/>
      <c r="C131" s="42"/>
      <c r="D131" s="125" t="s">
        <v>454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20"/>
    </row>
    <row r="132" spans="1:49" ht="22.5" customHeight="1">
      <c r="A132" s="45" t="s">
        <v>455</v>
      </c>
      <c r="B132" s="42"/>
      <c r="C132" s="42"/>
      <c r="D132" s="20" t="s">
        <v>456</v>
      </c>
      <c r="E132" s="43"/>
      <c r="F132" s="7" t="s">
        <v>457</v>
      </c>
      <c r="G132" s="12" t="s">
        <v>458</v>
      </c>
      <c r="H132" s="12"/>
      <c r="I132" s="3"/>
      <c r="J132" s="3"/>
      <c r="K132" s="12"/>
      <c r="L132" s="53"/>
      <c r="M132" s="53"/>
      <c r="N132" s="53"/>
      <c r="O132" s="53"/>
      <c r="P132" s="4"/>
      <c r="Q132" s="4"/>
      <c r="R132" s="63">
        <f>SUM(S132:AV132)</f>
        <v>5000</v>
      </c>
      <c r="S132" s="63"/>
      <c r="T132" s="63"/>
      <c r="U132" s="63"/>
      <c r="V132" s="63"/>
      <c r="W132" s="63"/>
      <c r="X132" s="63"/>
      <c r="Y132" s="63">
        <v>200</v>
      </c>
      <c r="Z132" s="63">
        <v>800</v>
      </c>
      <c r="AA132" s="63">
        <v>800</v>
      </c>
      <c r="AB132" s="63">
        <v>800</v>
      </c>
      <c r="AC132" s="63">
        <v>800</v>
      </c>
      <c r="AD132" s="63">
        <v>800</v>
      </c>
      <c r="AE132" s="63">
        <v>800</v>
      </c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53"/>
    </row>
    <row r="133" spans="2:49" ht="12" hidden="1">
      <c r="B133" s="42"/>
      <c r="C133" s="42"/>
      <c r="D133" s="20" t="s">
        <v>459</v>
      </c>
      <c r="E133" s="43"/>
      <c r="F133" s="7"/>
      <c r="G133" s="12"/>
      <c r="H133" s="12"/>
      <c r="I133" s="3"/>
      <c r="J133" s="3"/>
      <c r="K133" s="12"/>
      <c r="L133" s="53"/>
      <c r="M133" s="53"/>
      <c r="N133" s="53"/>
      <c r="O133" s="53"/>
      <c r="P133" s="4"/>
      <c r="Q133" s="4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53"/>
    </row>
    <row r="134" spans="2:49" ht="11.25" hidden="1">
      <c r="B134" s="42"/>
      <c r="C134" s="42"/>
      <c r="D134" s="125" t="s">
        <v>460</v>
      </c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20"/>
    </row>
    <row r="135" spans="2:49" ht="12" hidden="1">
      <c r="B135" s="42"/>
      <c r="C135" s="42"/>
      <c r="D135" s="20" t="s">
        <v>461</v>
      </c>
      <c r="E135" s="43"/>
      <c r="F135" s="7"/>
      <c r="G135" s="12"/>
      <c r="H135" s="12"/>
      <c r="I135" s="3"/>
      <c r="J135" s="3"/>
      <c r="K135" s="12"/>
      <c r="L135" s="53"/>
      <c r="M135" s="53"/>
      <c r="N135" s="53"/>
      <c r="O135" s="53"/>
      <c r="P135" s="4"/>
      <c r="Q135" s="4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53"/>
    </row>
    <row r="136" spans="2:49" ht="12" hidden="1">
      <c r="B136" s="42"/>
      <c r="C136" s="42"/>
      <c r="D136" s="20" t="s">
        <v>462</v>
      </c>
      <c r="E136" s="43"/>
      <c r="F136" s="7"/>
      <c r="G136" s="12"/>
      <c r="H136" s="12"/>
      <c r="I136" s="3"/>
      <c r="J136" s="3"/>
      <c r="K136" s="12"/>
      <c r="L136" s="53"/>
      <c r="M136" s="53"/>
      <c r="N136" s="53"/>
      <c r="O136" s="53"/>
      <c r="P136" s="4"/>
      <c r="Q136" s="4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53"/>
    </row>
    <row r="137" spans="2:49" ht="12">
      <c r="B137" s="42"/>
      <c r="C137" s="42"/>
      <c r="D137" s="125" t="s">
        <v>463</v>
      </c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65">
        <f aca="true" t="shared" si="5" ref="R137:AE137">R132</f>
        <v>5000</v>
      </c>
      <c r="S137" s="65"/>
      <c r="T137" s="65"/>
      <c r="U137" s="65"/>
      <c r="V137" s="65"/>
      <c r="W137" s="65"/>
      <c r="X137" s="65"/>
      <c r="Y137" s="65">
        <f t="shared" si="5"/>
        <v>200</v>
      </c>
      <c r="Z137" s="65">
        <f t="shared" si="5"/>
        <v>800</v>
      </c>
      <c r="AA137" s="65">
        <f t="shared" si="5"/>
        <v>800</v>
      </c>
      <c r="AB137" s="65">
        <f t="shared" si="5"/>
        <v>800</v>
      </c>
      <c r="AC137" s="65">
        <f t="shared" si="5"/>
        <v>800</v>
      </c>
      <c r="AD137" s="65">
        <f t="shared" si="5"/>
        <v>800</v>
      </c>
      <c r="AE137" s="65">
        <f t="shared" si="5"/>
        <v>800</v>
      </c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53"/>
    </row>
    <row r="138" spans="2:49" ht="12">
      <c r="B138" s="42"/>
      <c r="C138" s="42"/>
      <c r="D138" s="20" t="s">
        <v>464</v>
      </c>
      <c r="E138" s="43"/>
      <c r="F138" s="5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53"/>
    </row>
    <row r="139" spans="1:49" s="15" customFormat="1" ht="10.5">
      <c r="A139" s="29"/>
      <c r="B139" s="35"/>
      <c r="C139" s="35"/>
      <c r="D139" s="128" t="s">
        <v>465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68"/>
    </row>
    <row r="140" spans="2:49" ht="11.25">
      <c r="B140" s="42"/>
      <c r="C140" s="42"/>
      <c r="D140" s="126" t="s">
        <v>466</v>
      </c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46"/>
    </row>
    <row r="141" spans="2:49" ht="11.25">
      <c r="B141" s="42"/>
      <c r="C141" s="42"/>
      <c r="D141" s="125" t="s">
        <v>467</v>
      </c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20"/>
    </row>
    <row r="142" spans="1:49" ht="33.75">
      <c r="A142" s="45" t="s">
        <v>468</v>
      </c>
      <c r="B142" s="42"/>
      <c r="C142" s="42"/>
      <c r="D142" s="20" t="s">
        <v>73</v>
      </c>
      <c r="E142" s="43"/>
      <c r="F142" s="7" t="s">
        <v>469</v>
      </c>
      <c r="G142" s="12" t="s">
        <v>470</v>
      </c>
      <c r="H142" s="12" t="s">
        <v>471</v>
      </c>
      <c r="I142" s="3">
        <v>0</v>
      </c>
      <c r="J142" s="3">
        <v>0</v>
      </c>
      <c r="K142" s="12">
        <v>500</v>
      </c>
      <c r="L142" s="53" t="s">
        <v>126</v>
      </c>
      <c r="M142" s="53"/>
      <c r="N142" s="53"/>
      <c r="O142" s="53"/>
      <c r="P142" s="4" t="s">
        <v>289</v>
      </c>
      <c r="Q142" s="4" t="s">
        <v>350</v>
      </c>
      <c r="R142" s="63">
        <f>S142+T142+U142+V142+W142+X142+Y142+Z142+AA142+AB142+AC142+AD142+AE142+AF142+AG142+AH142+AI142+AJ142+AK142+AL142+AM142+AN142+AO142+AP142+AQ142+AR142+AS142+AT142+AU142+AV142</f>
        <v>2405.08</v>
      </c>
      <c r="S142" s="63"/>
      <c r="T142" s="63"/>
      <c r="U142" s="63"/>
      <c r="V142" s="63"/>
      <c r="W142" s="63"/>
      <c r="X142" s="63"/>
      <c r="Y142" s="63">
        <v>2405.08</v>
      </c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53"/>
    </row>
    <row r="143" spans="2:49" ht="12" hidden="1">
      <c r="B143" s="42"/>
      <c r="C143" s="42"/>
      <c r="D143" s="20" t="s">
        <v>74</v>
      </c>
      <c r="E143" s="43"/>
      <c r="F143" s="7"/>
      <c r="G143" s="12"/>
      <c r="H143" s="12"/>
      <c r="I143" s="3"/>
      <c r="J143" s="3"/>
      <c r="K143" s="12"/>
      <c r="L143" s="53"/>
      <c r="M143" s="53"/>
      <c r="N143" s="53"/>
      <c r="O143" s="53"/>
      <c r="P143" s="4"/>
      <c r="Q143" s="4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53"/>
    </row>
    <row r="144" spans="2:49" ht="11.25" hidden="1">
      <c r="B144" s="42"/>
      <c r="C144" s="42"/>
      <c r="D144" s="125" t="s">
        <v>472</v>
      </c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20"/>
    </row>
    <row r="145" spans="2:49" ht="12" hidden="1">
      <c r="B145" s="42"/>
      <c r="C145" s="42"/>
      <c r="D145" s="20" t="s">
        <v>76</v>
      </c>
      <c r="E145" s="43"/>
      <c r="F145" s="7"/>
      <c r="G145" s="12"/>
      <c r="H145" s="12"/>
      <c r="I145" s="3"/>
      <c r="J145" s="3"/>
      <c r="K145" s="12"/>
      <c r="L145" s="53"/>
      <c r="M145" s="53"/>
      <c r="N145" s="53"/>
      <c r="O145" s="53"/>
      <c r="P145" s="4"/>
      <c r="Q145" s="4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53"/>
    </row>
    <row r="146" spans="2:49" ht="12" hidden="1">
      <c r="B146" s="42"/>
      <c r="C146" s="42"/>
      <c r="D146" s="20" t="s">
        <v>77</v>
      </c>
      <c r="E146" s="43"/>
      <c r="F146" s="7"/>
      <c r="G146" s="12"/>
      <c r="H146" s="12"/>
      <c r="I146" s="3"/>
      <c r="J146" s="3"/>
      <c r="K146" s="12"/>
      <c r="L146" s="53"/>
      <c r="M146" s="53"/>
      <c r="N146" s="53"/>
      <c r="O146" s="53"/>
      <c r="P146" s="4"/>
      <c r="Q146" s="4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53"/>
    </row>
    <row r="147" spans="2:49" ht="11.25" hidden="1">
      <c r="B147" s="42"/>
      <c r="C147" s="42"/>
      <c r="D147" s="125" t="s">
        <v>473</v>
      </c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20"/>
    </row>
    <row r="148" spans="2:49" ht="12" hidden="1">
      <c r="B148" s="42"/>
      <c r="C148" s="42"/>
      <c r="D148" s="20" t="s">
        <v>80</v>
      </c>
      <c r="E148" s="43"/>
      <c r="F148" s="7"/>
      <c r="G148" s="12"/>
      <c r="H148" s="12"/>
      <c r="I148" s="3"/>
      <c r="J148" s="3"/>
      <c r="K148" s="12"/>
      <c r="L148" s="53"/>
      <c r="M148" s="53"/>
      <c r="N148" s="53"/>
      <c r="O148" s="53"/>
      <c r="P148" s="4"/>
      <c r="Q148" s="4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53"/>
    </row>
    <row r="149" spans="2:49" ht="12" hidden="1">
      <c r="B149" s="42"/>
      <c r="C149" s="42"/>
      <c r="D149" s="20" t="s">
        <v>81</v>
      </c>
      <c r="E149" s="43"/>
      <c r="F149" s="7"/>
      <c r="G149" s="12"/>
      <c r="H149" s="12"/>
      <c r="I149" s="3"/>
      <c r="J149" s="3"/>
      <c r="K149" s="12"/>
      <c r="L149" s="53"/>
      <c r="M149" s="53"/>
      <c r="N149" s="53"/>
      <c r="O149" s="53"/>
      <c r="P149" s="4"/>
      <c r="Q149" s="4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53"/>
    </row>
    <row r="150" spans="2:49" ht="11.25">
      <c r="B150" s="42"/>
      <c r="C150" s="42"/>
      <c r="D150" s="125" t="s">
        <v>474</v>
      </c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20"/>
    </row>
    <row r="151" spans="1:49" ht="24">
      <c r="A151" s="18" t="s">
        <v>475</v>
      </c>
      <c r="B151" s="42"/>
      <c r="C151" s="42"/>
      <c r="D151" s="20" t="s">
        <v>84</v>
      </c>
      <c r="E151" s="43"/>
      <c r="F151" s="7" t="s">
        <v>476</v>
      </c>
      <c r="G151" s="12" t="s">
        <v>477</v>
      </c>
      <c r="H151" s="12" t="s">
        <v>478</v>
      </c>
      <c r="I151" s="3">
        <v>0</v>
      </c>
      <c r="J151" s="3">
        <v>0</v>
      </c>
      <c r="K151" s="12">
        <v>80</v>
      </c>
      <c r="L151" s="53" t="s">
        <v>479</v>
      </c>
      <c r="M151" s="53"/>
      <c r="N151" s="53"/>
      <c r="O151" s="53"/>
      <c r="P151" s="4" t="s">
        <v>135</v>
      </c>
      <c r="Q151" s="4" t="s">
        <v>338</v>
      </c>
      <c r="R151" s="63">
        <f>S151+T151+U151+V151+W151+X151+Y151+Z151+AA151+AB151+AC151+AD151+AE151+AF151+AG151+AH151+AI151+AJ151+AK151+AL151+AM151+AN151+AO151+AP151+AQ151+AR151+AS151+AT151+AU151+AV151</f>
        <v>4399.3369999999995</v>
      </c>
      <c r="S151" s="63"/>
      <c r="T151" s="63">
        <v>2217.337</v>
      </c>
      <c r="U151" s="63">
        <v>2182</v>
      </c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53"/>
    </row>
    <row r="152" spans="2:49" ht="12">
      <c r="B152" s="42"/>
      <c r="C152" s="42"/>
      <c r="D152" s="20" t="s">
        <v>92</v>
      </c>
      <c r="E152" s="43"/>
      <c r="F152" s="7"/>
      <c r="G152" s="12"/>
      <c r="H152" s="12"/>
      <c r="I152" s="3"/>
      <c r="J152" s="3"/>
      <c r="K152" s="12"/>
      <c r="L152" s="53"/>
      <c r="M152" s="53"/>
      <c r="N152" s="53"/>
      <c r="O152" s="53"/>
      <c r="P152" s="4"/>
      <c r="Q152" s="4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53"/>
    </row>
    <row r="153" spans="1:49" s="15" customFormat="1" ht="12">
      <c r="A153" s="29"/>
      <c r="B153" s="35"/>
      <c r="C153" s="35"/>
      <c r="D153" s="125" t="s">
        <v>93</v>
      </c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63">
        <f aca="true" t="shared" si="6" ref="R153:Y153">R142+R151</f>
        <v>6804.4169999999995</v>
      </c>
      <c r="S153" s="63">
        <f t="shared" si="6"/>
        <v>0</v>
      </c>
      <c r="T153" s="63">
        <f t="shared" si="6"/>
        <v>2217.337</v>
      </c>
      <c r="U153" s="63">
        <f t="shared" si="6"/>
        <v>2182</v>
      </c>
      <c r="V153" s="63">
        <f t="shared" si="6"/>
        <v>0</v>
      </c>
      <c r="W153" s="63">
        <f t="shared" si="6"/>
        <v>0</v>
      </c>
      <c r="X153" s="63">
        <f t="shared" si="6"/>
        <v>0</v>
      </c>
      <c r="Y153" s="63">
        <f t="shared" si="6"/>
        <v>2405.08</v>
      </c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53"/>
    </row>
    <row r="154" spans="2:49" ht="11.25" hidden="1">
      <c r="B154" s="42"/>
      <c r="C154" s="42"/>
      <c r="D154" s="126" t="s">
        <v>480</v>
      </c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46"/>
    </row>
    <row r="155" spans="2:49" ht="11.25" hidden="1">
      <c r="B155" s="42"/>
      <c r="C155" s="42"/>
      <c r="D155" s="125" t="s">
        <v>481</v>
      </c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20"/>
    </row>
    <row r="156" spans="2:49" ht="12" hidden="1">
      <c r="B156" s="42"/>
      <c r="C156" s="42"/>
      <c r="D156" s="20" t="s">
        <v>96</v>
      </c>
      <c r="E156" s="43"/>
      <c r="F156" s="7"/>
      <c r="G156" s="12"/>
      <c r="H156" s="12"/>
      <c r="I156" s="3"/>
      <c r="J156" s="3"/>
      <c r="K156" s="12"/>
      <c r="L156" s="53"/>
      <c r="M156" s="53"/>
      <c r="N156" s="53"/>
      <c r="O156" s="53"/>
      <c r="P156" s="4"/>
      <c r="Q156" s="4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53"/>
    </row>
    <row r="157" spans="2:49" ht="11.25" hidden="1">
      <c r="B157" s="42"/>
      <c r="C157" s="42"/>
      <c r="D157" s="125" t="s">
        <v>482</v>
      </c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20"/>
    </row>
    <row r="158" spans="2:49" ht="12" hidden="1">
      <c r="B158" s="42"/>
      <c r="C158" s="42"/>
      <c r="D158" s="47" t="s">
        <v>99</v>
      </c>
      <c r="E158" s="48"/>
      <c r="F158" s="7"/>
      <c r="G158" s="12"/>
      <c r="H158" s="12"/>
      <c r="I158" s="3"/>
      <c r="J158" s="3"/>
      <c r="K158" s="12"/>
      <c r="L158" s="53"/>
      <c r="M158" s="53"/>
      <c r="N158" s="53"/>
      <c r="O158" s="53"/>
      <c r="P158" s="4"/>
      <c r="Q158" s="4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53"/>
    </row>
    <row r="159" spans="1:49" s="15" customFormat="1" ht="12" hidden="1">
      <c r="A159" s="29"/>
      <c r="B159" s="35"/>
      <c r="C159" s="35"/>
      <c r="D159" s="125" t="s">
        <v>115</v>
      </c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53"/>
    </row>
    <row r="160" spans="2:49" ht="11.25">
      <c r="B160" s="42"/>
      <c r="C160" s="42"/>
      <c r="D160" s="126" t="s">
        <v>116</v>
      </c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46"/>
    </row>
    <row r="161" spans="2:49" ht="11.25">
      <c r="B161" s="42"/>
      <c r="C161" s="42"/>
      <c r="D161" s="125" t="s">
        <v>483</v>
      </c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20"/>
    </row>
    <row r="162" spans="1:49" s="19" customFormat="1" ht="12.75">
      <c r="A162" s="18"/>
      <c r="B162" s="140" t="s">
        <v>484</v>
      </c>
      <c r="C162" s="42" t="s">
        <v>485</v>
      </c>
      <c r="D162" s="80"/>
      <c r="E162" s="81"/>
      <c r="F162" s="82"/>
      <c r="G162" s="2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2"/>
      <c r="S162" s="82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20"/>
    </row>
    <row r="163" spans="1:49" s="18" customFormat="1" ht="60">
      <c r="A163" s="18" t="s">
        <v>486</v>
      </c>
      <c r="B163" s="141"/>
      <c r="C163" s="51" t="s">
        <v>485</v>
      </c>
      <c r="D163" s="83" t="s">
        <v>121</v>
      </c>
      <c r="E163" s="84"/>
      <c r="F163" s="10" t="s">
        <v>487</v>
      </c>
      <c r="G163" s="146" t="s">
        <v>488</v>
      </c>
      <c r="H163" s="85" t="s">
        <v>489</v>
      </c>
      <c r="I163" s="85">
        <v>87</v>
      </c>
      <c r="J163" s="85">
        <v>100</v>
      </c>
      <c r="K163" s="85">
        <v>385</v>
      </c>
      <c r="L163" s="87" t="s">
        <v>126</v>
      </c>
      <c r="M163" s="87"/>
      <c r="N163" s="87"/>
      <c r="O163" s="87"/>
      <c r="P163" s="88" t="s">
        <v>143</v>
      </c>
      <c r="Q163" s="88" t="s">
        <v>144</v>
      </c>
      <c r="R163" s="89">
        <f aca="true" t="shared" si="7" ref="R163:R173">S163+T163+U163+V163+W163+X163+Y163+Z163+AA163+AB163+AC163+AD163+AE163+AF163+AG163+AH163+AI163+AJ163+AK163+AL163+AM163+AN163+AO163+AP163+AQ163+AR163+AS163+AT163+AU163+AV163</f>
        <v>8687.98</v>
      </c>
      <c r="S163" s="89">
        <v>8687.98</v>
      </c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13"/>
    </row>
    <row r="164" spans="1:49" ht="108">
      <c r="A164" s="45" t="s">
        <v>490</v>
      </c>
      <c r="B164" s="42" t="s">
        <v>491</v>
      </c>
      <c r="C164" s="42" t="s">
        <v>492</v>
      </c>
      <c r="D164" s="80" t="s">
        <v>132</v>
      </c>
      <c r="E164" s="81"/>
      <c r="F164" s="7" t="s">
        <v>493</v>
      </c>
      <c r="G164" s="147"/>
      <c r="H164" s="12" t="s">
        <v>494</v>
      </c>
      <c r="I164" s="3">
        <v>83</v>
      </c>
      <c r="J164" s="3">
        <v>100</v>
      </c>
      <c r="K164" s="12">
        <v>210</v>
      </c>
      <c r="L164" s="53" t="s">
        <v>126</v>
      </c>
      <c r="M164" s="53"/>
      <c r="N164" s="53"/>
      <c r="O164" s="53"/>
      <c r="P164" s="4" t="s">
        <v>431</v>
      </c>
      <c r="Q164" s="4" t="s">
        <v>335</v>
      </c>
      <c r="R164" s="63">
        <f t="shared" si="7"/>
        <v>6295.59</v>
      </c>
      <c r="S164" s="63"/>
      <c r="T164" s="63">
        <v>6295.59</v>
      </c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53"/>
    </row>
    <row r="165" spans="1:49" ht="72">
      <c r="A165" s="18" t="s">
        <v>495</v>
      </c>
      <c r="B165" s="42" t="s">
        <v>496</v>
      </c>
      <c r="C165" s="42" t="s">
        <v>497</v>
      </c>
      <c r="D165" s="80" t="s">
        <v>140</v>
      </c>
      <c r="E165" s="81"/>
      <c r="F165" s="7" t="s">
        <v>498</v>
      </c>
      <c r="G165" s="147"/>
      <c r="H165" s="12" t="s">
        <v>499</v>
      </c>
      <c r="I165" s="3">
        <v>93</v>
      </c>
      <c r="J165" s="3">
        <v>100</v>
      </c>
      <c r="K165" s="12">
        <v>220</v>
      </c>
      <c r="L165" s="53" t="s">
        <v>126</v>
      </c>
      <c r="M165" s="53"/>
      <c r="N165" s="53"/>
      <c r="O165" s="53"/>
      <c r="P165" s="4" t="s">
        <v>431</v>
      </c>
      <c r="Q165" s="4" t="s">
        <v>335</v>
      </c>
      <c r="R165" s="63">
        <f t="shared" si="7"/>
        <v>3933.63</v>
      </c>
      <c r="S165" s="63"/>
      <c r="T165" s="63">
        <v>3933.63</v>
      </c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53"/>
    </row>
    <row r="166" spans="1:49" s="18" customFormat="1" ht="120">
      <c r="A166" s="45" t="s">
        <v>500</v>
      </c>
      <c r="B166" s="51" t="s">
        <v>501</v>
      </c>
      <c r="C166" s="51" t="s">
        <v>502</v>
      </c>
      <c r="D166" s="83" t="s">
        <v>148</v>
      </c>
      <c r="E166" s="84"/>
      <c r="F166" s="8" t="s">
        <v>503</v>
      </c>
      <c r="G166" s="146"/>
      <c r="H166" s="14" t="s">
        <v>504</v>
      </c>
      <c r="I166" s="6">
        <v>89</v>
      </c>
      <c r="J166" s="6">
        <v>100</v>
      </c>
      <c r="K166" s="14">
        <v>500</v>
      </c>
      <c r="L166" s="13" t="s">
        <v>126</v>
      </c>
      <c r="M166" s="13"/>
      <c r="N166" s="13"/>
      <c r="O166" s="13"/>
      <c r="P166" s="9" t="s">
        <v>505</v>
      </c>
      <c r="Q166" s="9" t="s">
        <v>338</v>
      </c>
      <c r="R166" s="67">
        <f t="shared" si="7"/>
        <v>3226.25</v>
      </c>
      <c r="S166" s="67"/>
      <c r="T166" s="67"/>
      <c r="U166" s="67">
        <v>3226.25</v>
      </c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13"/>
    </row>
    <row r="167" spans="1:49" ht="84">
      <c r="A167" s="18" t="s">
        <v>495</v>
      </c>
      <c r="B167" s="42" t="s">
        <v>506</v>
      </c>
      <c r="C167" s="42" t="s">
        <v>507</v>
      </c>
      <c r="D167" s="80" t="s">
        <v>153</v>
      </c>
      <c r="E167" s="81"/>
      <c r="F167" s="7" t="s">
        <v>508</v>
      </c>
      <c r="G167" s="147"/>
      <c r="H167" s="12" t="s">
        <v>509</v>
      </c>
      <c r="I167" s="3">
        <v>89</v>
      </c>
      <c r="J167" s="3">
        <v>100</v>
      </c>
      <c r="K167" s="12">
        <v>250</v>
      </c>
      <c r="L167" s="53" t="s">
        <v>126</v>
      </c>
      <c r="M167" s="53"/>
      <c r="N167" s="53"/>
      <c r="O167" s="53"/>
      <c r="P167" s="4" t="s">
        <v>505</v>
      </c>
      <c r="Q167" s="4" t="s">
        <v>338</v>
      </c>
      <c r="R167" s="63">
        <f t="shared" si="7"/>
        <v>6434.22</v>
      </c>
      <c r="S167" s="63"/>
      <c r="T167" s="63"/>
      <c r="U167" s="63">
        <v>6434.22</v>
      </c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53"/>
    </row>
    <row r="168" spans="1:49" s="18" customFormat="1" ht="108">
      <c r="A168" s="45" t="s">
        <v>510</v>
      </c>
      <c r="B168" s="51" t="s">
        <v>511</v>
      </c>
      <c r="C168" s="51" t="s">
        <v>512</v>
      </c>
      <c r="D168" s="83" t="s">
        <v>158</v>
      </c>
      <c r="E168" s="84"/>
      <c r="F168" s="8" t="s">
        <v>513</v>
      </c>
      <c r="G168" s="146"/>
      <c r="H168" s="14" t="s">
        <v>514</v>
      </c>
      <c r="I168" s="6">
        <v>77</v>
      </c>
      <c r="J168" s="6">
        <v>100</v>
      </c>
      <c r="K168" s="14">
        <v>360</v>
      </c>
      <c r="L168" s="13" t="s">
        <v>126</v>
      </c>
      <c r="M168" s="13"/>
      <c r="N168" s="13"/>
      <c r="O168" s="13"/>
      <c r="P168" s="9" t="s">
        <v>515</v>
      </c>
      <c r="Q168" s="9" t="s">
        <v>341</v>
      </c>
      <c r="R168" s="67">
        <f t="shared" si="7"/>
        <v>2297.22</v>
      </c>
      <c r="S168" s="67"/>
      <c r="T168" s="67"/>
      <c r="U168" s="67"/>
      <c r="V168" s="67">
        <v>2297.22</v>
      </c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13"/>
    </row>
    <row r="169" spans="2:49" ht="72">
      <c r="B169" s="42" t="s">
        <v>516</v>
      </c>
      <c r="C169" s="42" t="s">
        <v>517</v>
      </c>
      <c r="D169" s="80" t="s">
        <v>165</v>
      </c>
      <c r="E169" s="81"/>
      <c r="F169" s="7" t="s">
        <v>518</v>
      </c>
      <c r="G169" s="147"/>
      <c r="H169" s="12" t="s">
        <v>519</v>
      </c>
      <c r="I169" s="3">
        <v>77</v>
      </c>
      <c r="J169" s="3">
        <v>100</v>
      </c>
      <c r="K169" s="12">
        <v>2900</v>
      </c>
      <c r="L169" s="53" t="s">
        <v>126</v>
      </c>
      <c r="M169" s="53"/>
      <c r="N169" s="53"/>
      <c r="O169" s="53"/>
      <c r="P169" s="4" t="s">
        <v>515</v>
      </c>
      <c r="Q169" s="4" t="s">
        <v>341</v>
      </c>
      <c r="R169" s="63">
        <f t="shared" si="7"/>
        <v>21602.02</v>
      </c>
      <c r="S169" s="63"/>
      <c r="T169" s="63"/>
      <c r="U169" s="63"/>
      <c r="V169" s="63">
        <v>21602.02</v>
      </c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53"/>
    </row>
    <row r="170" spans="2:49" ht="120">
      <c r="B170" s="42" t="s">
        <v>516</v>
      </c>
      <c r="C170" s="42" t="s">
        <v>520</v>
      </c>
      <c r="D170" s="80" t="s">
        <v>169</v>
      </c>
      <c r="E170" s="81"/>
      <c r="F170" s="7" t="s">
        <v>521</v>
      </c>
      <c r="G170" s="147"/>
      <c r="H170" s="12" t="s">
        <v>494</v>
      </c>
      <c r="I170" s="3">
        <v>83</v>
      </c>
      <c r="J170" s="3">
        <v>100</v>
      </c>
      <c r="K170" s="12">
        <v>190</v>
      </c>
      <c r="L170" s="53" t="s">
        <v>126</v>
      </c>
      <c r="M170" s="53"/>
      <c r="N170" s="53"/>
      <c r="O170" s="53"/>
      <c r="P170" s="4" t="s">
        <v>515</v>
      </c>
      <c r="Q170" s="4" t="s">
        <v>341</v>
      </c>
      <c r="R170" s="63">
        <f t="shared" si="7"/>
        <v>6022.68</v>
      </c>
      <c r="S170" s="63"/>
      <c r="T170" s="63"/>
      <c r="U170" s="63"/>
      <c r="V170" s="63">
        <v>6022.68</v>
      </c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53"/>
    </row>
    <row r="171" spans="2:49" ht="120">
      <c r="B171" s="42" t="s">
        <v>516</v>
      </c>
      <c r="C171" s="42" t="s">
        <v>522</v>
      </c>
      <c r="D171" s="80" t="s">
        <v>176</v>
      </c>
      <c r="E171" s="81"/>
      <c r="F171" s="7" t="s">
        <v>523</v>
      </c>
      <c r="G171" s="147"/>
      <c r="H171" s="12" t="s">
        <v>524</v>
      </c>
      <c r="I171" s="3">
        <v>83</v>
      </c>
      <c r="J171" s="3">
        <v>100</v>
      </c>
      <c r="K171" s="12">
        <v>310</v>
      </c>
      <c r="L171" s="53" t="s">
        <v>126</v>
      </c>
      <c r="M171" s="53"/>
      <c r="N171" s="53"/>
      <c r="O171" s="53"/>
      <c r="P171" s="4" t="s">
        <v>89</v>
      </c>
      <c r="Q171" s="4" t="s">
        <v>344</v>
      </c>
      <c r="R171" s="63">
        <f t="shared" si="7"/>
        <v>10349.88</v>
      </c>
      <c r="S171" s="63"/>
      <c r="T171" s="63"/>
      <c r="U171" s="63"/>
      <c r="V171" s="63"/>
      <c r="W171" s="63">
        <v>10349.88</v>
      </c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53"/>
    </row>
    <row r="172" spans="2:49" ht="108">
      <c r="B172" s="42" t="s">
        <v>516</v>
      </c>
      <c r="C172" s="42" t="s">
        <v>525</v>
      </c>
      <c r="D172" s="80" t="s">
        <v>180</v>
      </c>
      <c r="E172" s="81"/>
      <c r="F172" s="7" t="s">
        <v>526</v>
      </c>
      <c r="G172" s="147"/>
      <c r="H172" s="12" t="s">
        <v>527</v>
      </c>
      <c r="I172" s="3">
        <v>73</v>
      </c>
      <c r="J172" s="3">
        <v>100</v>
      </c>
      <c r="K172" s="12">
        <v>1200</v>
      </c>
      <c r="L172" s="53" t="s">
        <v>126</v>
      </c>
      <c r="M172" s="53"/>
      <c r="N172" s="53"/>
      <c r="O172" s="53"/>
      <c r="P172" s="4" t="s">
        <v>89</v>
      </c>
      <c r="Q172" s="4" t="s">
        <v>344</v>
      </c>
      <c r="R172" s="63">
        <f t="shared" si="7"/>
        <v>13375.93</v>
      </c>
      <c r="S172" s="63"/>
      <c r="T172" s="63"/>
      <c r="U172" s="63"/>
      <c r="V172" s="63"/>
      <c r="W172" s="63">
        <v>13375.93</v>
      </c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53"/>
    </row>
    <row r="173" spans="2:49" ht="60">
      <c r="B173" s="42"/>
      <c r="C173" s="42"/>
      <c r="D173" s="80" t="s">
        <v>184</v>
      </c>
      <c r="E173" s="81"/>
      <c r="F173" s="7" t="s">
        <v>528</v>
      </c>
      <c r="G173" s="147"/>
      <c r="H173" s="12" t="s">
        <v>529</v>
      </c>
      <c r="I173" s="3">
        <v>73</v>
      </c>
      <c r="J173" s="3">
        <v>100</v>
      </c>
      <c r="K173" s="12">
        <v>500</v>
      </c>
      <c r="L173" s="53" t="s">
        <v>126</v>
      </c>
      <c r="M173" s="53"/>
      <c r="N173" s="53"/>
      <c r="O173" s="53"/>
      <c r="P173" s="4" t="s">
        <v>89</v>
      </c>
      <c r="Q173" s="4" t="s">
        <v>344</v>
      </c>
      <c r="R173" s="63">
        <f t="shared" si="7"/>
        <v>3526.3</v>
      </c>
      <c r="S173" s="63"/>
      <c r="T173" s="63"/>
      <c r="U173" s="63"/>
      <c r="V173" s="63"/>
      <c r="W173" s="63">
        <v>3526.3</v>
      </c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53"/>
    </row>
    <row r="174" spans="1:49" ht="22.5">
      <c r="A174" s="45" t="s">
        <v>530</v>
      </c>
      <c r="B174" s="42"/>
      <c r="C174" s="42"/>
      <c r="D174" s="80" t="s">
        <v>189</v>
      </c>
      <c r="E174" s="81"/>
      <c r="F174" s="7" t="s">
        <v>531</v>
      </c>
      <c r="G174" s="147"/>
      <c r="H174" s="12" t="s">
        <v>532</v>
      </c>
      <c r="I174" s="3">
        <v>73</v>
      </c>
      <c r="J174" s="3">
        <v>100</v>
      </c>
      <c r="K174" s="14">
        <v>210</v>
      </c>
      <c r="L174" s="53" t="s">
        <v>126</v>
      </c>
      <c r="M174" s="53"/>
      <c r="N174" s="53"/>
      <c r="O174" s="53"/>
      <c r="P174" s="4" t="s">
        <v>347</v>
      </c>
      <c r="Q174" s="4" t="s">
        <v>348</v>
      </c>
      <c r="R174" s="63">
        <f aca="true" t="shared" si="8" ref="R174:R186">S174+T174+U174+V174+W174+X174+Y174+Z174+AA174+AB174+AC174+AD174+AE174+AF174+AG174+AH174+AI174+AJ174+AK174+AL174+AM174+AN174+AO174+AP174+AQ174+AR174+AS174+AT174+AU174+AV174</f>
        <v>3971.291</v>
      </c>
      <c r="S174" s="63"/>
      <c r="T174" s="63"/>
      <c r="U174" s="63"/>
      <c r="V174" s="63"/>
      <c r="W174" s="63"/>
      <c r="X174" s="63">
        <v>3971.291</v>
      </c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53"/>
    </row>
    <row r="175" spans="1:49" ht="22.5">
      <c r="A175" s="45" t="s">
        <v>533</v>
      </c>
      <c r="B175" s="42"/>
      <c r="C175" s="42"/>
      <c r="D175" s="80" t="s">
        <v>195</v>
      </c>
      <c r="E175" s="81"/>
      <c r="F175" s="7" t="s">
        <v>534</v>
      </c>
      <c r="G175" s="147"/>
      <c r="H175" s="12" t="s">
        <v>535</v>
      </c>
      <c r="I175" s="3">
        <v>78</v>
      </c>
      <c r="J175" s="3">
        <v>100</v>
      </c>
      <c r="K175" s="14">
        <v>390</v>
      </c>
      <c r="L175" s="53" t="s">
        <v>126</v>
      </c>
      <c r="M175" s="53"/>
      <c r="N175" s="53"/>
      <c r="O175" s="53"/>
      <c r="P175" s="4" t="s">
        <v>347</v>
      </c>
      <c r="Q175" s="4" t="s">
        <v>348</v>
      </c>
      <c r="R175" s="63">
        <f t="shared" si="8"/>
        <v>4323.709</v>
      </c>
      <c r="S175" s="63"/>
      <c r="T175" s="63"/>
      <c r="U175" s="63"/>
      <c r="V175" s="63"/>
      <c r="W175" s="63"/>
      <c r="X175" s="63">
        <v>4323.709</v>
      </c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53"/>
    </row>
    <row r="176" spans="1:49" ht="33.75">
      <c r="A176" s="45" t="s">
        <v>536</v>
      </c>
      <c r="B176" s="42"/>
      <c r="C176" s="42"/>
      <c r="D176" s="80" t="s">
        <v>203</v>
      </c>
      <c r="E176" s="81"/>
      <c r="F176" s="7" t="s">
        <v>537</v>
      </c>
      <c r="G176" s="147"/>
      <c r="H176" s="12" t="s">
        <v>538</v>
      </c>
      <c r="I176" s="3">
        <v>86</v>
      </c>
      <c r="J176" s="3">
        <v>100</v>
      </c>
      <c r="K176" s="14">
        <v>3200</v>
      </c>
      <c r="L176" s="53" t="s">
        <v>126</v>
      </c>
      <c r="M176" s="53"/>
      <c r="N176" s="53"/>
      <c r="O176" s="53"/>
      <c r="P176" s="4" t="s">
        <v>289</v>
      </c>
      <c r="Q176" s="4" t="s">
        <v>360</v>
      </c>
      <c r="R176" s="63">
        <f t="shared" si="8"/>
        <v>24614.472999999998</v>
      </c>
      <c r="S176" s="63"/>
      <c r="T176" s="63"/>
      <c r="U176" s="63"/>
      <c r="V176" s="63"/>
      <c r="W176" s="63"/>
      <c r="X176" s="63"/>
      <c r="Y176" s="63">
        <v>4221.043</v>
      </c>
      <c r="Z176" s="63">
        <v>8455</v>
      </c>
      <c r="AA176" s="63">
        <v>5233.43</v>
      </c>
      <c r="AB176" s="63">
        <v>6705</v>
      </c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53"/>
    </row>
    <row r="177" spans="1:49" ht="45">
      <c r="A177" s="45" t="s">
        <v>539</v>
      </c>
      <c r="B177" s="42"/>
      <c r="C177" s="42"/>
      <c r="D177" s="80" t="s">
        <v>207</v>
      </c>
      <c r="E177" s="81"/>
      <c r="F177" s="7" t="s">
        <v>531</v>
      </c>
      <c r="G177" s="147"/>
      <c r="H177" s="12" t="s">
        <v>540</v>
      </c>
      <c r="I177" s="3">
        <v>92</v>
      </c>
      <c r="J177" s="3">
        <v>100</v>
      </c>
      <c r="K177" s="14">
        <v>330</v>
      </c>
      <c r="L177" s="53" t="s">
        <v>126</v>
      </c>
      <c r="M177" s="53"/>
      <c r="N177" s="53"/>
      <c r="O177" s="53"/>
      <c r="P177" s="4" t="s">
        <v>363</v>
      </c>
      <c r="Q177" s="4" t="s">
        <v>364</v>
      </c>
      <c r="R177" s="63">
        <f t="shared" si="8"/>
        <v>6200</v>
      </c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>
        <v>6200</v>
      </c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53"/>
    </row>
    <row r="178" spans="1:49" ht="33.75">
      <c r="A178" s="45" t="s">
        <v>536</v>
      </c>
      <c r="B178" s="42"/>
      <c r="C178" s="42"/>
      <c r="D178" s="80" t="s">
        <v>212</v>
      </c>
      <c r="E178" s="81"/>
      <c r="F178" s="7" t="s">
        <v>537</v>
      </c>
      <c r="G178" s="147"/>
      <c r="H178" s="12" t="s">
        <v>541</v>
      </c>
      <c r="I178" s="3">
        <v>89</v>
      </c>
      <c r="J178" s="3">
        <v>100</v>
      </c>
      <c r="K178" s="14">
        <v>570</v>
      </c>
      <c r="L178" s="53" t="s">
        <v>126</v>
      </c>
      <c r="M178" s="53"/>
      <c r="N178" s="53"/>
      <c r="O178" s="53"/>
      <c r="P178" s="4" t="s">
        <v>294</v>
      </c>
      <c r="Q178" s="4" t="s">
        <v>367</v>
      </c>
      <c r="R178" s="63">
        <f t="shared" si="8"/>
        <v>4381.289</v>
      </c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>
        <v>4381.289</v>
      </c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53"/>
    </row>
    <row r="179" spans="1:49" ht="22.5">
      <c r="A179" s="45" t="s">
        <v>533</v>
      </c>
      <c r="B179" s="42"/>
      <c r="C179" s="42"/>
      <c r="D179" s="80" t="s">
        <v>217</v>
      </c>
      <c r="E179" s="81"/>
      <c r="F179" s="7" t="s">
        <v>534</v>
      </c>
      <c r="G179" s="147"/>
      <c r="H179" s="12" t="s">
        <v>542</v>
      </c>
      <c r="I179" s="3">
        <v>93</v>
      </c>
      <c r="J179" s="3">
        <v>100</v>
      </c>
      <c r="K179" s="14">
        <v>250</v>
      </c>
      <c r="L179" s="53" t="s">
        <v>126</v>
      </c>
      <c r="M179" s="53"/>
      <c r="N179" s="53"/>
      <c r="O179" s="53"/>
      <c r="P179" s="4" t="s">
        <v>281</v>
      </c>
      <c r="Q179" s="4" t="s">
        <v>370</v>
      </c>
      <c r="R179" s="63">
        <f t="shared" si="8"/>
        <v>2755.655</v>
      </c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>
        <v>2755.655</v>
      </c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53"/>
    </row>
    <row r="180" spans="1:49" ht="33.75">
      <c r="A180" s="45" t="s">
        <v>536</v>
      </c>
      <c r="B180" s="42"/>
      <c r="C180" s="42"/>
      <c r="D180" s="80" t="s">
        <v>222</v>
      </c>
      <c r="E180" s="81"/>
      <c r="F180" s="7" t="s">
        <v>537</v>
      </c>
      <c r="G180" s="147"/>
      <c r="H180" s="12" t="s">
        <v>541</v>
      </c>
      <c r="I180" s="3">
        <v>90</v>
      </c>
      <c r="J180" s="3">
        <v>100</v>
      </c>
      <c r="K180" s="14">
        <v>890</v>
      </c>
      <c r="L180" s="53" t="s">
        <v>126</v>
      </c>
      <c r="M180" s="53"/>
      <c r="N180" s="53"/>
      <c r="O180" s="53"/>
      <c r="P180" s="4" t="s">
        <v>372</v>
      </c>
      <c r="Q180" s="4" t="s">
        <v>373</v>
      </c>
      <c r="R180" s="63">
        <f t="shared" si="8"/>
        <v>6808</v>
      </c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>
        <v>6808</v>
      </c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53"/>
    </row>
    <row r="181" spans="1:49" ht="45">
      <c r="A181" s="45" t="s">
        <v>539</v>
      </c>
      <c r="B181" s="42"/>
      <c r="C181" s="42"/>
      <c r="D181" s="80" t="s">
        <v>227</v>
      </c>
      <c r="E181" s="81"/>
      <c r="F181" s="7" t="s">
        <v>531</v>
      </c>
      <c r="G181" s="147"/>
      <c r="H181" s="12" t="s">
        <v>540</v>
      </c>
      <c r="I181" s="3">
        <v>92</v>
      </c>
      <c r="J181" s="3">
        <v>100</v>
      </c>
      <c r="K181" s="14">
        <v>390</v>
      </c>
      <c r="L181" s="53" t="s">
        <v>126</v>
      </c>
      <c r="M181" s="53"/>
      <c r="N181" s="53"/>
      <c r="O181" s="53"/>
      <c r="P181" s="4" t="s">
        <v>375</v>
      </c>
      <c r="Q181" s="4" t="s">
        <v>376</v>
      </c>
      <c r="R181" s="63">
        <f t="shared" si="8"/>
        <v>7312</v>
      </c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>
        <v>7312</v>
      </c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53"/>
    </row>
    <row r="182" spans="1:49" ht="22.5">
      <c r="A182" s="45" t="s">
        <v>543</v>
      </c>
      <c r="B182" s="42"/>
      <c r="C182" s="42"/>
      <c r="D182" s="80" t="s">
        <v>233</v>
      </c>
      <c r="E182" s="81"/>
      <c r="F182" s="7" t="s">
        <v>544</v>
      </c>
      <c r="G182" s="147"/>
      <c r="H182" s="12" t="s">
        <v>524</v>
      </c>
      <c r="I182" s="3">
        <v>94</v>
      </c>
      <c r="J182" s="3">
        <v>100</v>
      </c>
      <c r="K182" s="14">
        <v>370</v>
      </c>
      <c r="L182" s="53" t="s">
        <v>126</v>
      </c>
      <c r="M182" s="53"/>
      <c r="N182" s="53"/>
      <c r="O182" s="53"/>
      <c r="P182" s="4" t="s">
        <v>198</v>
      </c>
      <c r="Q182" s="4" t="s">
        <v>380</v>
      </c>
      <c r="R182" s="63">
        <f t="shared" si="8"/>
        <v>11317.15</v>
      </c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>
        <v>5723</v>
      </c>
      <c r="AI182" s="63">
        <v>5594.15</v>
      </c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53"/>
    </row>
    <row r="183" spans="1:49" ht="45">
      <c r="A183" s="45" t="s">
        <v>539</v>
      </c>
      <c r="B183" s="42"/>
      <c r="C183" s="42"/>
      <c r="D183" s="80" t="s">
        <v>240</v>
      </c>
      <c r="E183" s="81"/>
      <c r="F183" s="7" t="s">
        <v>531</v>
      </c>
      <c r="G183" s="147"/>
      <c r="H183" s="12" t="s">
        <v>532</v>
      </c>
      <c r="I183" s="3">
        <v>76</v>
      </c>
      <c r="J183" s="3">
        <v>100</v>
      </c>
      <c r="K183" s="14">
        <v>800</v>
      </c>
      <c r="L183" s="53" t="s">
        <v>126</v>
      </c>
      <c r="M183" s="53"/>
      <c r="N183" s="53"/>
      <c r="O183" s="53"/>
      <c r="P183" s="4" t="s">
        <v>382</v>
      </c>
      <c r="Q183" s="4" t="s">
        <v>385</v>
      </c>
      <c r="R183" s="63">
        <f t="shared" si="8"/>
        <v>14969</v>
      </c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>
        <v>7322</v>
      </c>
      <c r="AK183" s="63">
        <v>7647</v>
      </c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53"/>
    </row>
    <row r="184" spans="1:49" ht="45">
      <c r="A184" s="45" t="s">
        <v>545</v>
      </c>
      <c r="B184" s="42"/>
      <c r="C184" s="42"/>
      <c r="D184" s="80" t="s">
        <v>244</v>
      </c>
      <c r="E184" s="81"/>
      <c r="F184" s="7" t="s">
        <v>546</v>
      </c>
      <c r="G184" s="147"/>
      <c r="H184" s="12" t="s">
        <v>524</v>
      </c>
      <c r="I184" s="3">
        <v>92</v>
      </c>
      <c r="J184" s="3">
        <v>100</v>
      </c>
      <c r="K184" s="14">
        <v>1870</v>
      </c>
      <c r="L184" s="53" t="s">
        <v>126</v>
      </c>
      <c r="M184" s="53"/>
      <c r="N184" s="53"/>
      <c r="O184" s="53"/>
      <c r="P184" s="4" t="s">
        <v>390</v>
      </c>
      <c r="Q184" s="4" t="s">
        <v>406</v>
      </c>
      <c r="R184" s="63">
        <f t="shared" si="8"/>
        <v>59102.439000000006</v>
      </c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>
        <v>8071</v>
      </c>
      <c r="AN184" s="63">
        <v>4765.289</v>
      </c>
      <c r="AO184" s="63">
        <v>8222</v>
      </c>
      <c r="AP184" s="63">
        <v>8380</v>
      </c>
      <c r="AQ184" s="63">
        <v>8811</v>
      </c>
      <c r="AR184" s="63">
        <v>9056</v>
      </c>
      <c r="AS184" s="63">
        <v>7786.15</v>
      </c>
      <c r="AT184" s="63">
        <v>4011</v>
      </c>
      <c r="AU184" s="63"/>
      <c r="AV184" s="63"/>
      <c r="AW184" s="53"/>
    </row>
    <row r="185" spans="1:49" ht="67.5">
      <c r="A185" s="45" t="s">
        <v>547</v>
      </c>
      <c r="B185" s="42"/>
      <c r="C185" s="42"/>
      <c r="D185" s="80" t="s">
        <v>251</v>
      </c>
      <c r="E185" s="81"/>
      <c r="F185" s="7" t="s">
        <v>548</v>
      </c>
      <c r="G185" s="147"/>
      <c r="H185" s="12" t="s">
        <v>549</v>
      </c>
      <c r="I185" s="3">
        <v>90</v>
      </c>
      <c r="J185" s="3">
        <v>100</v>
      </c>
      <c r="K185" s="14">
        <v>460</v>
      </c>
      <c r="L185" s="53" t="s">
        <v>126</v>
      </c>
      <c r="M185" s="53"/>
      <c r="N185" s="53"/>
      <c r="O185" s="53"/>
      <c r="P185" s="4" t="s">
        <v>209</v>
      </c>
      <c r="Q185" s="4" t="s">
        <v>406</v>
      </c>
      <c r="R185" s="63">
        <f t="shared" si="8"/>
        <v>4096</v>
      </c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>
        <v>4096</v>
      </c>
      <c r="AU185" s="63"/>
      <c r="AV185" s="63"/>
      <c r="AW185" s="53"/>
    </row>
    <row r="186" spans="1:49" ht="45">
      <c r="A186" s="45" t="s">
        <v>539</v>
      </c>
      <c r="B186" s="42"/>
      <c r="C186" s="42"/>
      <c r="D186" s="80" t="s">
        <v>254</v>
      </c>
      <c r="E186" s="81"/>
      <c r="F186" s="7" t="s">
        <v>550</v>
      </c>
      <c r="G186" s="147"/>
      <c r="H186" s="12" t="s">
        <v>524</v>
      </c>
      <c r="I186" s="3">
        <v>94</v>
      </c>
      <c r="J186" s="3">
        <v>100</v>
      </c>
      <c r="K186" s="14">
        <v>1400</v>
      </c>
      <c r="L186" s="53" t="s">
        <v>126</v>
      </c>
      <c r="M186" s="53"/>
      <c r="N186" s="53"/>
      <c r="O186" s="53"/>
      <c r="P186" s="4" t="s">
        <v>214</v>
      </c>
      <c r="Q186" s="4" t="s">
        <v>411</v>
      </c>
      <c r="R186" s="63">
        <f t="shared" si="8"/>
        <v>26145</v>
      </c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>
        <v>9824</v>
      </c>
      <c r="AV186" s="63">
        <v>16321</v>
      </c>
      <c r="AW186" s="53"/>
    </row>
    <row r="187" spans="2:49" ht="11.25">
      <c r="B187" s="42"/>
      <c r="C187" s="42"/>
      <c r="D187" s="125" t="s">
        <v>551</v>
      </c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20"/>
    </row>
    <row r="188" spans="1:49" ht="78.75">
      <c r="A188" s="45" t="s">
        <v>552</v>
      </c>
      <c r="B188" s="42" t="s">
        <v>553</v>
      </c>
      <c r="C188" s="42" t="s">
        <v>554</v>
      </c>
      <c r="D188" s="20" t="s">
        <v>320</v>
      </c>
      <c r="E188" s="43"/>
      <c r="F188" s="7" t="s">
        <v>555</v>
      </c>
      <c r="G188" s="12" t="s">
        <v>556</v>
      </c>
      <c r="H188" s="12" t="s">
        <v>557</v>
      </c>
      <c r="I188" s="3">
        <v>0</v>
      </c>
      <c r="J188" s="3">
        <v>0</v>
      </c>
      <c r="K188" s="12">
        <v>1</v>
      </c>
      <c r="L188" s="53" t="s">
        <v>558</v>
      </c>
      <c r="M188" s="53"/>
      <c r="N188" s="53"/>
      <c r="O188" s="53"/>
      <c r="P188" s="4" t="s">
        <v>559</v>
      </c>
      <c r="Q188" s="4" t="s">
        <v>559</v>
      </c>
      <c r="R188" s="63">
        <f aca="true" t="shared" si="9" ref="R188:R201">S188+T188+U188+V188+W188+X188+Y188+Z188+AA188+AB188+AC188+AD188+AE188+AF188+AG188+AH188+AI188+AJ188+AK188+AL188+AM188+AN188+AO188+AP188+AQ188+AR188+AS188+AT188+AU188+AV188</f>
        <v>378.476</v>
      </c>
      <c r="S188" s="63">
        <v>378.476</v>
      </c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53"/>
    </row>
    <row r="189" spans="1:49" ht="78.75">
      <c r="A189" s="45" t="s">
        <v>552</v>
      </c>
      <c r="B189" s="42" t="s">
        <v>560</v>
      </c>
      <c r="C189" s="42" t="s">
        <v>561</v>
      </c>
      <c r="D189" s="20" t="s">
        <v>326</v>
      </c>
      <c r="E189" s="43"/>
      <c r="F189" s="7" t="s">
        <v>562</v>
      </c>
      <c r="G189" s="12" t="s">
        <v>563</v>
      </c>
      <c r="H189" s="12" t="s">
        <v>564</v>
      </c>
      <c r="I189" s="3">
        <v>0</v>
      </c>
      <c r="J189" s="3">
        <v>0</v>
      </c>
      <c r="K189" s="12">
        <v>1</v>
      </c>
      <c r="L189" s="53" t="s">
        <v>558</v>
      </c>
      <c r="M189" s="53"/>
      <c r="N189" s="53"/>
      <c r="O189" s="53"/>
      <c r="P189" s="4" t="s">
        <v>559</v>
      </c>
      <c r="Q189" s="4" t="s">
        <v>559</v>
      </c>
      <c r="R189" s="63">
        <f t="shared" si="9"/>
        <v>117.525</v>
      </c>
      <c r="S189" s="63">
        <v>117.525</v>
      </c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53"/>
    </row>
    <row r="190" spans="2:49" ht="45">
      <c r="B190" s="42" t="s">
        <v>163</v>
      </c>
      <c r="C190" s="86" t="s">
        <v>565</v>
      </c>
      <c r="D190" s="20" t="s">
        <v>566</v>
      </c>
      <c r="E190" s="43"/>
      <c r="F190" s="7" t="s">
        <v>567</v>
      </c>
      <c r="G190" s="12" t="s">
        <v>563</v>
      </c>
      <c r="H190" s="12" t="s">
        <v>564</v>
      </c>
      <c r="I190" s="3">
        <v>0</v>
      </c>
      <c r="J190" s="3">
        <v>0</v>
      </c>
      <c r="K190" s="12">
        <v>1</v>
      </c>
      <c r="L190" s="53" t="s">
        <v>558</v>
      </c>
      <c r="M190" s="53"/>
      <c r="N190" s="53"/>
      <c r="O190" s="53"/>
      <c r="P190" s="4" t="s">
        <v>559</v>
      </c>
      <c r="Q190" s="4" t="s">
        <v>559</v>
      </c>
      <c r="R190" s="63">
        <f t="shared" si="9"/>
        <v>172.357</v>
      </c>
      <c r="S190" s="63">
        <v>172.357</v>
      </c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53"/>
    </row>
    <row r="191" spans="2:49" s="18" customFormat="1" ht="33.75">
      <c r="B191" s="51" t="s">
        <v>516</v>
      </c>
      <c r="C191" s="51" t="s">
        <v>568</v>
      </c>
      <c r="D191" s="52" t="s">
        <v>569</v>
      </c>
      <c r="E191" s="14"/>
      <c r="F191" s="8" t="s">
        <v>570</v>
      </c>
      <c r="G191" s="14" t="s">
        <v>571</v>
      </c>
      <c r="H191" s="14" t="s">
        <v>564</v>
      </c>
      <c r="I191" s="6">
        <v>88</v>
      </c>
      <c r="J191" s="6">
        <v>100</v>
      </c>
      <c r="K191" s="14">
        <v>1</v>
      </c>
      <c r="L191" s="13" t="s">
        <v>558</v>
      </c>
      <c r="M191" s="13"/>
      <c r="N191" s="13"/>
      <c r="O191" s="13"/>
      <c r="P191" s="9" t="s">
        <v>135</v>
      </c>
      <c r="Q191" s="9" t="s">
        <v>572</v>
      </c>
      <c r="R191" s="67">
        <f t="shared" si="9"/>
        <v>5129.38</v>
      </c>
      <c r="S191" s="67"/>
      <c r="T191" s="67">
        <v>5129.38</v>
      </c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13"/>
    </row>
    <row r="192" spans="2:49" ht="33.75">
      <c r="B192" s="42" t="s">
        <v>516</v>
      </c>
      <c r="C192" s="42" t="s">
        <v>573</v>
      </c>
      <c r="D192" s="20" t="s">
        <v>574</v>
      </c>
      <c r="E192" s="43"/>
      <c r="F192" s="7" t="s">
        <v>575</v>
      </c>
      <c r="G192" s="147" t="s">
        <v>576</v>
      </c>
      <c r="H192" s="12" t="s">
        <v>577</v>
      </c>
      <c r="I192" s="3">
        <v>0</v>
      </c>
      <c r="J192" s="3">
        <v>0</v>
      </c>
      <c r="K192" s="12">
        <v>1</v>
      </c>
      <c r="L192" s="53" t="s">
        <v>558</v>
      </c>
      <c r="M192" s="53"/>
      <c r="N192" s="53"/>
      <c r="O192" s="53"/>
      <c r="P192" s="4" t="s">
        <v>135</v>
      </c>
      <c r="Q192" s="4" t="s">
        <v>335</v>
      </c>
      <c r="R192" s="63">
        <f t="shared" si="9"/>
        <v>1378.36</v>
      </c>
      <c r="S192" s="63"/>
      <c r="T192" s="63">
        <v>1378.36</v>
      </c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53"/>
    </row>
    <row r="193" spans="2:49" ht="33.75">
      <c r="B193" s="42" t="s">
        <v>516</v>
      </c>
      <c r="C193" s="42" t="s">
        <v>578</v>
      </c>
      <c r="D193" s="20" t="s">
        <v>579</v>
      </c>
      <c r="E193" s="43"/>
      <c r="F193" s="7" t="s">
        <v>580</v>
      </c>
      <c r="G193" s="147"/>
      <c r="H193" s="12" t="s">
        <v>581</v>
      </c>
      <c r="I193" s="3">
        <v>0</v>
      </c>
      <c r="J193" s="3">
        <v>0</v>
      </c>
      <c r="K193" s="12">
        <v>1</v>
      </c>
      <c r="L193" s="53" t="s">
        <v>558</v>
      </c>
      <c r="M193" s="53"/>
      <c r="N193" s="53"/>
      <c r="O193" s="53"/>
      <c r="P193" s="4" t="s">
        <v>135</v>
      </c>
      <c r="Q193" s="4" t="s">
        <v>335</v>
      </c>
      <c r="R193" s="63">
        <f t="shared" si="9"/>
        <v>2006.55</v>
      </c>
      <c r="S193" s="63"/>
      <c r="T193" s="63">
        <v>2006.55</v>
      </c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53"/>
    </row>
    <row r="194" spans="2:49" ht="33.75">
      <c r="B194" s="42" t="s">
        <v>516</v>
      </c>
      <c r="C194" s="42" t="s">
        <v>582</v>
      </c>
      <c r="D194" s="20" t="s">
        <v>583</v>
      </c>
      <c r="E194" s="43"/>
      <c r="F194" s="7" t="s">
        <v>584</v>
      </c>
      <c r="G194" s="147"/>
      <c r="H194" s="12" t="s">
        <v>585</v>
      </c>
      <c r="I194" s="3">
        <v>0</v>
      </c>
      <c r="J194" s="3">
        <v>0</v>
      </c>
      <c r="K194" s="12">
        <v>1</v>
      </c>
      <c r="L194" s="53" t="s">
        <v>558</v>
      </c>
      <c r="M194" s="53"/>
      <c r="N194" s="53"/>
      <c r="O194" s="53"/>
      <c r="P194" s="4" t="s">
        <v>135</v>
      </c>
      <c r="Q194" s="4" t="s">
        <v>335</v>
      </c>
      <c r="R194" s="63">
        <f t="shared" si="9"/>
        <v>1685.15</v>
      </c>
      <c r="S194" s="63"/>
      <c r="T194" s="63">
        <v>1685.15</v>
      </c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53"/>
    </row>
    <row r="195" spans="2:49" ht="33.75">
      <c r="B195" s="42" t="s">
        <v>516</v>
      </c>
      <c r="C195" s="42" t="s">
        <v>586</v>
      </c>
      <c r="D195" s="20" t="s">
        <v>587</v>
      </c>
      <c r="E195" s="43"/>
      <c r="F195" s="7" t="s">
        <v>588</v>
      </c>
      <c r="G195" s="147"/>
      <c r="H195" s="12" t="s">
        <v>589</v>
      </c>
      <c r="I195" s="3">
        <v>0</v>
      </c>
      <c r="J195" s="3">
        <v>0</v>
      </c>
      <c r="K195" s="12">
        <v>1</v>
      </c>
      <c r="L195" s="53" t="s">
        <v>558</v>
      </c>
      <c r="M195" s="53"/>
      <c r="N195" s="53"/>
      <c r="O195" s="53"/>
      <c r="P195" s="4" t="s">
        <v>135</v>
      </c>
      <c r="Q195" s="4" t="s">
        <v>335</v>
      </c>
      <c r="R195" s="63">
        <f t="shared" si="9"/>
        <v>1685.15</v>
      </c>
      <c r="S195" s="63"/>
      <c r="T195" s="63">
        <v>1685.15</v>
      </c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53"/>
    </row>
    <row r="196" spans="2:49" ht="33.75">
      <c r="B196" s="42" t="s">
        <v>516</v>
      </c>
      <c r="C196" s="42" t="s">
        <v>590</v>
      </c>
      <c r="D196" s="20" t="s">
        <v>591</v>
      </c>
      <c r="E196" s="43"/>
      <c r="F196" s="7" t="s">
        <v>592</v>
      </c>
      <c r="G196" s="147"/>
      <c r="H196" s="12" t="s">
        <v>593</v>
      </c>
      <c r="I196" s="3">
        <v>0</v>
      </c>
      <c r="J196" s="3">
        <v>0</v>
      </c>
      <c r="K196" s="12">
        <v>1</v>
      </c>
      <c r="L196" s="53" t="s">
        <v>558</v>
      </c>
      <c r="M196" s="53"/>
      <c r="N196" s="53"/>
      <c r="O196" s="53"/>
      <c r="P196" s="4" t="s">
        <v>135</v>
      </c>
      <c r="Q196" s="4" t="s">
        <v>335</v>
      </c>
      <c r="R196" s="63">
        <f t="shared" si="9"/>
        <v>1685.15</v>
      </c>
      <c r="S196" s="63"/>
      <c r="T196" s="63">
        <v>1685.15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53"/>
    </row>
    <row r="197" spans="2:49" ht="33.75">
      <c r="B197" s="42" t="s">
        <v>516</v>
      </c>
      <c r="C197" s="42" t="s">
        <v>594</v>
      </c>
      <c r="D197" s="20" t="s">
        <v>595</v>
      </c>
      <c r="E197" s="43"/>
      <c r="F197" s="7" t="s">
        <v>596</v>
      </c>
      <c r="G197" s="147"/>
      <c r="H197" s="12" t="s">
        <v>597</v>
      </c>
      <c r="I197" s="3">
        <v>0</v>
      </c>
      <c r="J197" s="3">
        <v>0</v>
      </c>
      <c r="K197" s="12">
        <v>1</v>
      </c>
      <c r="L197" s="53" t="s">
        <v>558</v>
      </c>
      <c r="M197" s="53"/>
      <c r="N197" s="53"/>
      <c r="O197" s="53"/>
      <c r="P197" s="4" t="s">
        <v>135</v>
      </c>
      <c r="Q197" s="4" t="s">
        <v>335</v>
      </c>
      <c r="R197" s="63">
        <f t="shared" si="9"/>
        <v>2386.39</v>
      </c>
      <c r="S197" s="63"/>
      <c r="T197" s="63">
        <v>2386.39</v>
      </c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53"/>
    </row>
    <row r="198" spans="2:49" ht="33.75">
      <c r="B198" s="42" t="s">
        <v>516</v>
      </c>
      <c r="C198" s="42" t="s">
        <v>598</v>
      </c>
      <c r="D198" s="20" t="s">
        <v>599</v>
      </c>
      <c r="E198" s="43"/>
      <c r="F198" s="7" t="s">
        <v>600</v>
      </c>
      <c r="G198" s="147"/>
      <c r="H198" s="12" t="s">
        <v>601</v>
      </c>
      <c r="I198" s="3">
        <v>0</v>
      </c>
      <c r="J198" s="3">
        <v>0</v>
      </c>
      <c r="K198" s="12">
        <v>1</v>
      </c>
      <c r="L198" s="53" t="s">
        <v>558</v>
      </c>
      <c r="M198" s="53"/>
      <c r="N198" s="53"/>
      <c r="O198" s="53"/>
      <c r="P198" s="4" t="s">
        <v>173</v>
      </c>
      <c r="Q198" s="4" t="s">
        <v>338</v>
      </c>
      <c r="R198" s="63">
        <f t="shared" si="9"/>
        <v>2006.55</v>
      </c>
      <c r="S198" s="63"/>
      <c r="T198" s="63"/>
      <c r="U198" s="63">
        <v>2006.55</v>
      </c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53"/>
    </row>
    <row r="199" spans="2:49" ht="33.75">
      <c r="B199" s="42" t="s">
        <v>516</v>
      </c>
      <c r="C199" s="42" t="s">
        <v>602</v>
      </c>
      <c r="D199" s="20" t="s">
        <v>603</v>
      </c>
      <c r="E199" s="43"/>
      <c r="F199" s="7" t="s">
        <v>604</v>
      </c>
      <c r="G199" s="147"/>
      <c r="H199" s="12" t="s">
        <v>605</v>
      </c>
      <c r="I199" s="3">
        <v>0</v>
      </c>
      <c r="J199" s="3">
        <v>0</v>
      </c>
      <c r="K199" s="12">
        <v>1</v>
      </c>
      <c r="L199" s="53" t="s">
        <v>558</v>
      </c>
      <c r="M199" s="53"/>
      <c r="N199" s="53"/>
      <c r="O199" s="53"/>
      <c r="P199" s="4" t="s">
        <v>173</v>
      </c>
      <c r="Q199" s="4" t="s">
        <v>338</v>
      </c>
      <c r="R199" s="63">
        <f t="shared" si="9"/>
        <v>3482.07</v>
      </c>
      <c r="S199" s="63"/>
      <c r="T199" s="63"/>
      <c r="U199" s="63">
        <v>3482.07</v>
      </c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53"/>
    </row>
    <row r="200" spans="1:49" ht="33.75">
      <c r="A200" s="45" t="s">
        <v>606</v>
      </c>
      <c r="B200" s="42" t="s">
        <v>607</v>
      </c>
      <c r="C200" s="42" t="s">
        <v>608</v>
      </c>
      <c r="D200" s="20" t="s">
        <v>609</v>
      </c>
      <c r="E200" s="43"/>
      <c r="F200" s="7" t="s">
        <v>610</v>
      </c>
      <c r="G200" s="147"/>
      <c r="H200" s="12" t="s">
        <v>611</v>
      </c>
      <c r="I200" s="3">
        <v>0</v>
      </c>
      <c r="J200" s="3">
        <v>0</v>
      </c>
      <c r="K200" s="12">
        <v>1</v>
      </c>
      <c r="L200" s="53" t="s">
        <v>558</v>
      </c>
      <c r="M200" s="53"/>
      <c r="N200" s="53"/>
      <c r="O200" s="53"/>
      <c r="P200" s="4" t="s">
        <v>173</v>
      </c>
      <c r="Q200" s="4" t="s">
        <v>338</v>
      </c>
      <c r="R200" s="63">
        <f t="shared" si="9"/>
        <v>10552.88</v>
      </c>
      <c r="S200" s="63"/>
      <c r="T200" s="63"/>
      <c r="U200" s="63">
        <v>10552.88</v>
      </c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53"/>
    </row>
    <row r="201" spans="1:49" ht="67.5">
      <c r="A201" s="18" t="s">
        <v>612</v>
      </c>
      <c r="B201" s="42"/>
      <c r="C201" s="42"/>
      <c r="D201" s="20" t="s">
        <v>613</v>
      </c>
      <c r="E201" s="43"/>
      <c r="F201" s="7" t="s">
        <v>614</v>
      </c>
      <c r="G201" s="12" t="s">
        <v>615</v>
      </c>
      <c r="H201" s="12" t="s">
        <v>557</v>
      </c>
      <c r="I201" s="3">
        <v>0</v>
      </c>
      <c r="J201" s="3">
        <v>0</v>
      </c>
      <c r="K201" s="12">
        <v>1</v>
      </c>
      <c r="L201" s="53" t="s">
        <v>558</v>
      </c>
      <c r="M201" s="53"/>
      <c r="N201" s="53"/>
      <c r="O201" s="53"/>
      <c r="P201" s="4" t="s">
        <v>616</v>
      </c>
      <c r="Q201" s="4" t="s">
        <v>344</v>
      </c>
      <c r="R201" s="63">
        <f t="shared" si="9"/>
        <v>3337.151</v>
      </c>
      <c r="S201" s="63"/>
      <c r="T201" s="63"/>
      <c r="U201" s="63"/>
      <c r="V201" s="63">
        <v>1812.91</v>
      </c>
      <c r="W201" s="63">
        <v>1524.241</v>
      </c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53"/>
    </row>
    <row r="202" spans="1:49" ht="33.75">
      <c r="A202" s="132" t="s">
        <v>617</v>
      </c>
      <c r="B202" s="142" t="s">
        <v>618</v>
      </c>
      <c r="C202" s="42" t="s">
        <v>619</v>
      </c>
      <c r="D202" s="20" t="s">
        <v>620</v>
      </c>
      <c r="E202" s="43"/>
      <c r="F202" s="7" t="s">
        <v>555</v>
      </c>
      <c r="G202" s="12" t="s">
        <v>556</v>
      </c>
      <c r="H202" s="12" t="s">
        <v>471</v>
      </c>
      <c r="I202" s="3">
        <v>0</v>
      </c>
      <c r="J202" s="3">
        <v>0</v>
      </c>
      <c r="K202" s="12">
        <v>1</v>
      </c>
      <c r="L202" s="53" t="s">
        <v>558</v>
      </c>
      <c r="M202" s="53"/>
      <c r="N202" s="53"/>
      <c r="O202" s="53"/>
      <c r="P202" s="4" t="s">
        <v>89</v>
      </c>
      <c r="Q202" s="4" t="s">
        <v>621</v>
      </c>
      <c r="R202" s="63">
        <f aca="true" t="shared" si="10" ref="R202:R207">S202+T202+U202+V202+W202+X202+Y202+Z202+AA202+AB202+AC202+AD202+AE202+AF202+AG202+AH202+AI202+AJ202+AK202+AL202+AM202+AN202+AO202+AP202+AQ202+AR202+AS202+AT202+AU202+AV202</f>
        <v>258.423</v>
      </c>
      <c r="S202" s="63"/>
      <c r="T202" s="63"/>
      <c r="U202" s="63"/>
      <c r="V202" s="63"/>
      <c r="W202" s="63">
        <v>258.423</v>
      </c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53"/>
    </row>
    <row r="203" spans="1:49" s="18" customFormat="1" ht="33.75">
      <c r="A203" s="133"/>
      <c r="B203" s="143"/>
      <c r="C203" s="51" t="s">
        <v>622</v>
      </c>
      <c r="D203" s="52" t="s">
        <v>623</v>
      </c>
      <c r="E203" s="14"/>
      <c r="F203" s="8" t="s">
        <v>555</v>
      </c>
      <c r="G203" s="14" t="s">
        <v>556</v>
      </c>
      <c r="H203" s="14" t="s">
        <v>564</v>
      </c>
      <c r="I203" s="6">
        <v>0</v>
      </c>
      <c r="J203" s="6">
        <v>0</v>
      </c>
      <c r="K203" s="14">
        <v>1</v>
      </c>
      <c r="L203" s="13" t="s">
        <v>558</v>
      </c>
      <c r="M203" s="13"/>
      <c r="N203" s="13"/>
      <c r="O203" s="13"/>
      <c r="P203" s="9" t="s">
        <v>89</v>
      </c>
      <c r="Q203" s="9" t="s">
        <v>621</v>
      </c>
      <c r="R203" s="67">
        <f t="shared" si="10"/>
        <v>182.127</v>
      </c>
      <c r="S203" s="67"/>
      <c r="T203" s="67"/>
      <c r="U203" s="67"/>
      <c r="V203" s="67"/>
      <c r="W203" s="67">
        <v>182.127</v>
      </c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13"/>
    </row>
    <row r="204" spans="1:49" ht="56.25">
      <c r="A204" s="45" t="s">
        <v>624</v>
      </c>
      <c r="B204" s="42"/>
      <c r="C204" s="42"/>
      <c r="D204" s="20" t="s">
        <v>625</v>
      </c>
      <c r="E204" s="43"/>
      <c r="F204" s="7" t="s">
        <v>626</v>
      </c>
      <c r="G204" s="12" t="s">
        <v>627</v>
      </c>
      <c r="H204" s="12" t="s">
        <v>601</v>
      </c>
      <c r="I204" s="3">
        <v>86</v>
      </c>
      <c r="J204" s="3">
        <v>100</v>
      </c>
      <c r="K204" s="12">
        <v>1</v>
      </c>
      <c r="L204" s="53" t="s">
        <v>558</v>
      </c>
      <c r="M204" s="53"/>
      <c r="N204" s="53"/>
      <c r="O204" s="53"/>
      <c r="P204" s="4" t="s">
        <v>363</v>
      </c>
      <c r="Q204" s="4" t="s">
        <v>364</v>
      </c>
      <c r="R204" s="63">
        <f t="shared" si="10"/>
        <v>875</v>
      </c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>
        <v>875</v>
      </c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53"/>
    </row>
    <row r="205" spans="1:49" ht="56.25">
      <c r="A205" s="45" t="s">
        <v>624</v>
      </c>
      <c r="B205" s="42"/>
      <c r="C205" s="42"/>
      <c r="D205" s="20" t="s">
        <v>628</v>
      </c>
      <c r="E205" s="43"/>
      <c r="F205" s="7" t="s">
        <v>629</v>
      </c>
      <c r="G205" s="12" t="s">
        <v>627</v>
      </c>
      <c r="H205" s="12" t="s">
        <v>605</v>
      </c>
      <c r="I205" s="3">
        <v>87</v>
      </c>
      <c r="J205" s="3">
        <v>100</v>
      </c>
      <c r="K205" s="12">
        <v>1</v>
      </c>
      <c r="L205" s="53" t="s">
        <v>558</v>
      </c>
      <c r="M205" s="53"/>
      <c r="N205" s="53"/>
      <c r="O205" s="53"/>
      <c r="P205" s="4" t="s">
        <v>363</v>
      </c>
      <c r="Q205" s="4" t="s">
        <v>364</v>
      </c>
      <c r="R205" s="63">
        <f t="shared" si="10"/>
        <v>920</v>
      </c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>
        <v>920</v>
      </c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53"/>
    </row>
    <row r="206" spans="1:49" ht="56.25">
      <c r="A206" s="45" t="s">
        <v>624</v>
      </c>
      <c r="B206" s="42"/>
      <c r="C206" s="42"/>
      <c r="D206" s="20" t="s">
        <v>630</v>
      </c>
      <c r="E206" s="43"/>
      <c r="F206" s="7" t="s">
        <v>631</v>
      </c>
      <c r="G206" s="12" t="s">
        <v>627</v>
      </c>
      <c r="H206" s="12" t="s">
        <v>593</v>
      </c>
      <c r="I206" s="3">
        <v>87</v>
      </c>
      <c r="J206" s="3">
        <v>100</v>
      </c>
      <c r="K206" s="12">
        <v>1</v>
      </c>
      <c r="L206" s="53" t="s">
        <v>558</v>
      </c>
      <c r="M206" s="53"/>
      <c r="N206" s="53"/>
      <c r="O206" s="53"/>
      <c r="P206" s="4" t="s">
        <v>372</v>
      </c>
      <c r="Q206" s="4" t="s">
        <v>373</v>
      </c>
      <c r="R206" s="63">
        <f t="shared" si="10"/>
        <v>900</v>
      </c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>
        <v>900</v>
      </c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53"/>
    </row>
    <row r="207" spans="1:49" ht="101.25">
      <c r="A207" s="45" t="s">
        <v>632</v>
      </c>
      <c r="B207" s="42"/>
      <c r="C207" s="42"/>
      <c r="D207" s="20" t="s">
        <v>633</v>
      </c>
      <c r="E207" s="43"/>
      <c r="F207" s="7" t="s">
        <v>634</v>
      </c>
      <c r="G207" s="12" t="s">
        <v>627</v>
      </c>
      <c r="H207" s="12" t="s">
        <v>611</v>
      </c>
      <c r="I207" s="3">
        <v>87</v>
      </c>
      <c r="J207" s="3">
        <v>100</v>
      </c>
      <c r="K207" s="12">
        <v>1</v>
      </c>
      <c r="L207" s="53" t="s">
        <v>558</v>
      </c>
      <c r="M207" s="53"/>
      <c r="N207" s="53"/>
      <c r="O207" s="53"/>
      <c r="P207" s="4" t="s">
        <v>198</v>
      </c>
      <c r="Q207" s="4" t="s">
        <v>198</v>
      </c>
      <c r="R207" s="63">
        <f t="shared" si="10"/>
        <v>1500</v>
      </c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>
        <v>1500</v>
      </c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53"/>
    </row>
    <row r="208" spans="1:49" s="15" customFormat="1" ht="12">
      <c r="A208" s="29"/>
      <c r="B208" s="35"/>
      <c r="C208" s="35"/>
      <c r="D208" s="125" t="s">
        <v>327</v>
      </c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63">
        <f>R163+R202+R164+R165+R166+R167+R168+R169+R170+R171+R172+R174+R175+R176+R177+R178+R179+R180+R181+R182+R183+R184+R185+R186+R188+R189+R190+R191+R192+R193+R194+R195+R196+R197+R198+R199+R200+R201+R203+R204+R205+R206+R207</f>
        <v>298860.09500000003</v>
      </c>
      <c r="S208" s="63">
        <f aca="true" t="shared" si="11" ref="S208:AV208">S163+S202+S164+S165+S166+S167+S168+S169+S170+S171+S172+S174+S175+S176+S177+S178+S179+S180+S181+S182+S183+S184+S185+S186+S188+S189+S190+S191+S192+S193+S194+S195+S196+S197+S198+S199+S200+S201+S203+S204+S205+S206+S207</f>
        <v>9356.338</v>
      </c>
      <c r="T208" s="63">
        <f t="shared" si="11"/>
        <v>26185.350000000006</v>
      </c>
      <c r="U208" s="63">
        <f t="shared" si="11"/>
        <v>25701.97</v>
      </c>
      <c r="V208" s="63">
        <f t="shared" si="11"/>
        <v>31734.83</v>
      </c>
      <c r="W208" s="63">
        <f>W163+W202+W164+W165+W166+W167+W168+W169+W170+W171+W172+W174+W175+W176+W177+W178+W179+W180+W181+W182+W183+W184+W185+W186+W188+W189+W190+W191+W192+W193+W194+W195+W196+W197+W198+W199+W200+W201+W203+W204+W205+W206+W207+W173</f>
        <v>29216.901</v>
      </c>
      <c r="X208" s="63">
        <f t="shared" si="11"/>
        <v>8295</v>
      </c>
      <c r="Y208" s="63">
        <f t="shared" si="11"/>
        <v>4221.043</v>
      </c>
      <c r="Z208" s="63">
        <f t="shared" si="11"/>
        <v>8455</v>
      </c>
      <c r="AA208" s="63">
        <f t="shared" si="11"/>
        <v>5233.43</v>
      </c>
      <c r="AB208" s="63">
        <f t="shared" si="11"/>
        <v>6705</v>
      </c>
      <c r="AC208" s="63">
        <f t="shared" si="11"/>
        <v>7995</v>
      </c>
      <c r="AD208" s="63">
        <f t="shared" si="11"/>
        <v>4381.289</v>
      </c>
      <c r="AE208" s="63">
        <f t="shared" si="11"/>
        <v>2755.655</v>
      </c>
      <c r="AF208" s="63">
        <f t="shared" si="11"/>
        <v>7708</v>
      </c>
      <c r="AG208" s="63">
        <f t="shared" si="11"/>
        <v>7312</v>
      </c>
      <c r="AH208" s="63">
        <f t="shared" si="11"/>
        <v>7223</v>
      </c>
      <c r="AI208" s="63">
        <f t="shared" si="11"/>
        <v>5594.15</v>
      </c>
      <c r="AJ208" s="63">
        <f t="shared" si="11"/>
        <v>7322</v>
      </c>
      <c r="AK208" s="63">
        <f t="shared" si="11"/>
        <v>7647</v>
      </c>
      <c r="AL208" s="63">
        <f t="shared" si="11"/>
        <v>0</v>
      </c>
      <c r="AM208" s="63">
        <f t="shared" si="11"/>
        <v>8071</v>
      </c>
      <c r="AN208" s="63">
        <f t="shared" si="11"/>
        <v>4765.289</v>
      </c>
      <c r="AO208" s="63">
        <f t="shared" si="11"/>
        <v>8222</v>
      </c>
      <c r="AP208" s="63">
        <f t="shared" si="11"/>
        <v>8380</v>
      </c>
      <c r="AQ208" s="63">
        <f t="shared" si="11"/>
        <v>8811</v>
      </c>
      <c r="AR208" s="63">
        <f t="shared" si="11"/>
        <v>9056</v>
      </c>
      <c r="AS208" s="63">
        <f t="shared" si="11"/>
        <v>7786.15</v>
      </c>
      <c r="AT208" s="63">
        <f t="shared" si="11"/>
        <v>8107</v>
      </c>
      <c r="AU208" s="63">
        <f t="shared" si="11"/>
        <v>9824</v>
      </c>
      <c r="AV208" s="63">
        <f t="shared" si="11"/>
        <v>16321</v>
      </c>
      <c r="AW208" s="53"/>
    </row>
    <row r="209" spans="2:49" ht="11.25">
      <c r="B209" s="42"/>
      <c r="C209" s="42"/>
      <c r="D209" s="129" t="s">
        <v>635</v>
      </c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90"/>
    </row>
    <row r="210" spans="1:49" ht="45">
      <c r="A210" s="18" t="s">
        <v>636</v>
      </c>
      <c r="B210" s="42"/>
      <c r="C210" s="42"/>
      <c r="D210" s="20" t="s">
        <v>330</v>
      </c>
      <c r="E210" s="43"/>
      <c r="F210" s="7" t="s">
        <v>637</v>
      </c>
      <c r="G210" s="12" t="s">
        <v>638</v>
      </c>
      <c r="H210" s="12" t="s">
        <v>639</v>
      </c>
      <c r="I210" s="3">
        <v>100</v>
      </c>
      <c r="J210" s="3">
        <v>100</v>
      </c>
      <c r="K210" s="12">
        <v>1</v>
      </c>
      <c r="L210" s="53" t="s">
        <v>88</v>
      </c>
      <c r="M210" s="53"/>
      <c r="N210" s="53"/>
      <c r="O210" s="53"/>
      <c r="P210" s="4" t="s">
        <v>559</v>
      </c>
      <c r="Q210" s="4" t="s">
        <v>559</v>
      </c>
      <c r="R210" s="63">
        <f aca="true" t="shared" si="12" ref="R210:R271">S210+T210+U210+V210+W210+X210+Y210+Z210+AA210+AB210+AC210+AD210+AE210+AF210+AG210+AH210+AI210+AJ210+AK210+AL210+AM210+AN210+AO210+AP210+AQ210+AR210+AS210+AT210+AU210+AV210</f>
        <v>481.4</v>
      </c>
      <c r="S210" s="63">
        <v>481.4</v>
      </c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53"/>
    </row>
    <row r="211" spans="1:49" ht="33.75">
      <c r="A211" s="18" t="s">
        <v>640</v>
      </c>
      <c r="B211" s="42"/>
      <c r="C211" s="42"/>
      <c r="D211" s="20" t="s">
        <v>336</v>
      </c>
      <c r="E211" s="43"/>
      <c r="F211" s="7" t="s">
        <v>641</v>
      </c>
      <c r="G211" s="12" t="s">
        <v>642</v>
      </c>
      <c r="H211" s="12" t="s">
        <v>639</v>
      </c>
      <c r="I211" s="3">
        <v>0</v>
      </c>
      <c r="J211" s="3">
        <v>0</v>
      </c>
      <c r="K211" s="12">
        <v>1</v>
      </c>
      <c r="L211" s="53" t="s">
        <v>88</v>
      </c>
      <c r="M211" s="53"/>
      <c r="N211" s="53"/>
      <c r="O211" s="53"/>
      <c r="P211" s="4" t="s">
        <v>559</v>
      </c>
      <c r="Q211" s="4" t="s">
        <v>559</v>
      </c>
      <c r="R211" s="63">
        <f t="shared" si="12"/>
        <v>642.262</v>
      </c>
      <c r="S211" s="63">
        <v>642.262</v>
      </c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53"/>
    </row>
    <row r="212" spans="1:49" ht="22.5">
      <c r="A212" s="18" t="s">
        <v>643</v>
      </c>
      <c r="B212" s="42"/>
      <c r="C212" s="42"/>
      <c r="D212" s="20" t="s">
        <v>339</v>
      </c>
      <c r="E212" s="43"/>
      <c r="F212" s="7" t="s">
        <v>644</v>
      </c>
      <c r="G212" s="12" t="s">
        <v>645</v>
      </c>
      <c r="H212" s="12" t="s">
        <v>564</v>
      </c>
      <c r="I212" s="3"/>
      <c r="J212" s="3"/>
      <c r="K212" s="12">
        <v>1</v>
      </c>
      <c r="L212" s="53" t="s">
        <v>88</v>
      </c>
      <c r="M212" s="53"/>
      <c r="N212" s="53"/>
      <c r="O212" s="53"/>
      <c r="P212" s="4" t="s">
        <v>646</v>
      </c>
      <c r="Q212" s="4" t="s">
        <v>135</v>
      </c>
      <c r="R212" s="63">
        <f t="shared" si="12"/>
        <v>2782</v>
      </c>
      <c r="S212" s="63"/>
      <c r="T212" s="63">
        <v>2782</v>
      </c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53"/>
    </row>
    <row r="213" spans="1:49" ht="22.5">
      <c r="A213" s="18" t="s">
        <v>647</v>
      </c>
      <c r="B213" s="42"/>
      <c r="C213" s="42"/>
      <c r="D213" s="20" t="s">
        <v>342</v>
      </c>
      <c r="E213" s="43"/>
      <c r="F213" s="7" t="s">
        <v>648</v>
      </c>
      <c r="G213" s="12" t="s">
        <v>649</v>
      </c>
      <c r="H213" s="12" t="s">
        <v>564</v>
      </c>
      <c r="I213" s="3">
        <v>89</v>
      </c>
      <c r="J213" s="3">
        <v>93</v>
      </c>
      <c r="K213" s="12">
        <v>1</v>
      </c>
      <c r="L213" s="53" t="s">
        <v>88</v>
      </c>
      <c r="M213" s="53"/>
      <c r="N213" s="53"/>
      <c r="O213" s="53"/>
      <c r="P213" s="4" t="s">
        <v>646</v>
      </c>
      <c r="Q213" s="4" t="s">
        <v>135</v>
      </c>
      <c r="R213" s="63">
        <f t="shared" si="12"/>
        <v>2380.17</v>
      </c>
      <c r="S213" s="63"/>
      <c r="T213" s="63">
        <v>2380.17</v>
      </c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53"/>
    </row>
    <row r="214" spans="1:49" ht="24">
      <c r="A214" s="18" t="s">
        <v>650</v>
      </c>
      <c r="B214" s="42"/>
      <c r="C214" s="42"/>
      <c r="D214" s="20" t="s">
        <v>345</v>
      </c>
      <c r="E214" s="43"/>
      <c r="F214" s="7" t="s">
        <v>651</v>
      </c>
      <c r="G214" s="12" t="s">
        <v>652</v>
      </c>
      <c r="H214" s="12" t="s">
        <v>653</v>
      </c>
      <c r="I214" s="3">
        <v>80</v>
      </c>
      <c r="J214" s="3">
        <v>100</v>
      </c>
      <c r="K214" s="12">
        <v>1</v>
      </c>
      <c r="L214" s="53" t="s">
        <v>88</v>
      </c>
      <c r="M214" s="53"/>
      <c r="N214" s="53"/>
      <c r="O214" s="53"/>
      <c r="P214" s="4" t="s">
        <v>646</v>
      </c>
      <c r="Q214" s="4" t="s">
        <v>135</v>
      </c>
      <c r="R214" s="63">
        <f t="shared" si="12"/>
        <v>307</v>
      </c>
      <c r="S214" s="63"/>
      <c r="T214" s="63">
        <v>307</v>
      </c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53"/>
    </row>
    <row r="215" spans="1:49" ht="22.5">
      <c r="A215" s="18" t="s">
        <v>654</v>
      </c>
      <c r="B215" s="42"/>
      <c r="C215" s="42"/>
      <c r="D215" s="20" t="s">
        <v>349</v>
      </c>
      <c r="E215" s="43"/>
      <c r="F215" s="7" t="s">
        <v>655</v>
      </c>
      <c r="G215" s="12" t="s">
        <v>652</v>
      </c>
      <c r="H215" s="12" t="s">
        <v>653</v>
      </c>
      <c r="I215" s="3">
        <v>80</v>
      </c>
      <c r="J215" s="3">
        <v>100</v>
      </c>
      <c r="K215" s="12">
        <v>3</v>
      </c>
      <c r="L215" s="53" t="s">
        <v>88</v>
      </c>
      <c r="M215" s="53"/>
      <c r="N215" s="53"/>
      <c r="O215" s="53"/>
      <c r="P215" s="4" t="s">
        <v>646</v>
      </c>
      <c r="Q215" s="4" t="s">
        <v>135</v>
      </c>
      <c r="R215" s="63">
        <f t="shared" si="12"/>
        <v>195</v>
      </c>
      <c r="S215" s="63"/>
      <c r="T215" s="63">
        <v>195</v>
      </c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53"/>
    </row>
    <row r="216" spans="1:49" ht="22.5">
      <c r="A216" s="18" t="s">
        <v>647</v>
      </c>
      <c r="B216" s="42"/>
      <c r="C216" s="42"/>
      <c r="D216" s="20" t="s">
        <v>351</v>
      </c>
      <c r="E216" s="43"/>
      <c r="F216" s="7" t="s">
        <v>648</v>
      </c>
      <c r="G216" s="12" t="s">
        <v>649</v>
      </c>
      <c r="H216" s="12" t="s">
        <v>564</v>
      </c>
      <c r="I216" s="3">
        <v>89</v>
      </c>
      <c r="J216" s="3">
        <v>96</v>
      </c>
      <c r="K216" s="12">
        <v>1</v>
      </c>
      <c r="L216" s="53" t="s">
        <v>88</v>
      </c>
      <c r="M216" s="53"/>
      <c r="N216" s="53"/>
      <c r="O216" s="53"/>
      <c r="P216" s="4" t="s">
        <v>656</v>
      </c>
      <c r="Q216" s="4" t="s">
        <v>173</v>
      </c>
      <c r="R216" s="63">
        <f t="shared" si="12"/>
        <v>2380.17</v>
      </c>
      <c r="S216" s="63"/>
      <c r="T216" s="63"/>
      <c r="U216" s="63">
        <v>2380.17</v>
      </c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53"/>
    </row>
    <row r="217" spans="1:49" ht="22.5">
      <c r="A217" s="18" t="s">
        <v>657</v>
      </c>
      <c r="B217" s="42"/>
      <c r="C217" s="42"/>
      <c r="D217" s="20" t="s">
        <v>354</v>
      </c>
      <c r="E217" s="43"/>
      <c r="F217" s="7" t="s">
        <v>658</v>
      </c>
      <c r="G217" s="12" t="s">
        <v>659</v>
      </c>
      <c r="H217" s="12" t="s">
        <v>564</v>
      </c>
      <c r="I217" s="3">
        <v>93</v>
      </c>
      <c r="J217" s="3">
        <v>100</v>
      </c>
      <c r="K217" s="12">
        <v>1</v>
      </c>
      <c r="L217" s="53" t="s">
        <v>88</v>
      </c>
      <c r="M217" s="53"/>
      <c r="N217" s="53"/>
      <c r="O217" s="53"/>
      <c r="P217" s="4" t="s">
        <v>656</v>
      </c>
      <c r="Q217" s="4" t="s">
        <v>173</v>
      </c>
      <c r="R217" s="63">
        <f t="shared" si="12"/>
        <v>4235</v>
      </c>
      <c r="S217" s="63"/>
      <c r="T217" s="63"/>
      <c r="U217" s="63">
        <v>4235</v>
      </c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53"/>
    </row>
    <row r="218" spans="1:49" ht="24">
      <c r="A218" s="18" t="s">
        <v>650</v>
      </c>
      <c r="B218" s="42"/>
      <c r="C218" s="42"/>
      <c r="D218" s="20" t="s">
        <v>357</v>
      </c>
      <c r="E218" s="43"/>
      <c r="F218" s="7" t="s">
        <v>651</v>
      </c>
      <c r="G218" s="12" t="s">
        <v>652</v>
      </c>
      <c r="H218" s="12" t="s">
        <v>653</v>
      </c>
      <c r="I218" s="3">
        <v>70</v>
      </c>
      <c r="J218" s="3">
        <v>100</v>
      </c>
      <c r="K218" s="12">
        <v>1</v>
      </c>
      <c r="L218" s="53" t="s">
        <v>88</v>
      </c>
      <c r="M218" s="53"/>
      <c r="N218" s="53"/>
      <c r="O218" s="53"/>
      <c r="P218" s="4" t="s">
        <v>656</v>
      </c>
      <c r="Q218" s="4" t="s">
        <v>173</v>
      </c>
      <c r="R218" s="63">
        <f t="shared" si="12"/>
        <v>307</v>
      </c>
      <c r="S218" s="63"/>
      <c r="T218" s="63"/>
      <c r="U218" s="63">
        <v>307</v>
      </c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53"/>
    </row>
    <row r="219" spans="1:49" ht="22.5">
      <c r="A219" s="18" t="s">
        <v>654</v>
      </c>
      <c r="B219" s="42"/>
      <c r="C219" s="42"/>
      <c r="D219" s="20" t="s">
        <v>361</v>
      </c>
      <c r="E219" s="43"/>
      <c r="F219" s="7" t="s">
        <v>655</v>
      </c>
      <c r="G219" s="12" t="s">
        <v>652</v>
      </c>
      <c r="H219" s="12" t="s">
        <v>653</v>
      </c>
      <c r="I219" s="3">
        <v>70</v>
      </c>
      <c r="J219" s="3">
        <v>100</v>
      </c>
      <c r="K219" s="12">
        <v>3</v>
      </c>
      <c r="L219" s="53" t="s">
        <v>88</v>
      </c>
      <c r="M219" s="53"/>
      <c r="N219" s="53"/>
      <c r="O219" s="53"/>
      <c r="P219" s="4" t="s">
        <v>656</v>
      </c>
      <c r="Q219" s="4" t="s">
        <v>173</v>
      </c>
      <c r="R219" s="63">
        <f t="shared" si="12"/>
        <v>195</v>
      </c>
      <c r="S219" s="63"/>
      <c r="T219" s="63"/>
      <c r="U219" s="63">
        <v>195</v>
      </c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53"/>
    </row>
    <row r="220" spans="1:49" ht="22.5">
      <c r="A220" s="18" t="s">
        <v>647</v>
      </c>
      <c r="B220" s="42"/>
      <c r="C220" s="42"/>
      <c r="D220" s="20" t="s">
        <v>365</v>
      </c>
      <c r="E220" s="43"/>
      <c r="F220" s="7" t="s">
        <v>648</v>
      </c>
      <c r="G220" s="12" t="s">
        <v>649</v>
      </c>
      <c r="H220" s="12" t="s">
        <v>564</v>
      </c>
      <c r="I220" s="3">
        <v>89</v>
      </c>
      <c r="J220" s="3">
        <v>100</v>
      </c>
      <c r="K220" s="12">
        <v>1</v>
      </c>
      <c r="L220" s="53" t="s">
        <v>88</v>
      </c>
      <c r="M220" s="53"/>
      <c r="N220" s="53"/>
      <c r="O220" s="53"/>
      <c r="P220" s="4" t="s">
        <v>660</v>
      </c>
      <c r="Q220" s="4" t="s">
        <v>186</v>
      </c>
      <c r="R220" s="63">
        <f t="shared" si="12"/>
        <v>2380.17</v>
      </c>
      <c r="S220" s="63"/>
      <c r="T220" s="63"/>
      <c r="U220" s="63"/>
      <c r="V220" s="63">
        <v>2380.17</v>
      </c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53"/>
    </row>
    <row r="221" spans="1:49" ht="24">
      <c r="A221" s="18" t="s">
        <v>650</v>
      </c>
      <c r="B221" s="42"/>
      <c r="C221" s="42"/>
      <c r="D221" s="20" t="s">
        <v>368</v>
      </c>
      <c r="E221" s="43"/>
      <c r="F221" s="7" t="s">
        <v>651</v>
      </c>
      <c r="G221" s="12" t="s">
        <v>652</v>
      </c>
      <c r="H221" s="12" t="s">
        <v>653</v>
      </c>
      <c r="I221" s="3">
        <v>60</v>
      </c>
      <c r="J221" s="3">
        <v>100</v>
      </c>
      <c r="K221" s="12">
        <v>1</v>
      </c>
      <c r="L221" s="53" t="s">
        <v>88</v>
      </c>
      <c r="M221" s="53"/>
      <c r="N221" s="53"/>
      <c r="O221" s="53"/>
      <c r="P221" s="4" t="s">
        <v>660</v>
      </c>
      <c r="Q221" s="4" t="s">
        <v>186</v>
      </c>
      <c r="R221" s="63">
        <f t="shared" si="12"/>
        <v>307</v>
      </c>
      <c r="S221" s="63"/>
      <c r="T221" s="63"/>
      <c r="U221" s="63"/>
      <c r="V221" s="63">
        <v>307</v>
      </c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53"/>
    </row>
    <row r="222" spans="1:49" ht="22.5">
      <c r="A222" s="18" t="s">
        <v>654</v>
      </c>
      <c r="B222" s="42"/>
      <c r="C222" s="42"/>
      <c r="D222" s="20" t="s">
        <v>371</v>
      </c>
      <c r="E222" s="43"/>
      <c r="F222" s="7" t="s">
        <v>655</v>
      </c>
      <c r="G222" s="12" t="s">
        <v>652</v>
      </c>
      <c r="H222" s="12" t="s">
        <v>653</v>
      </c>
      <c r="I222" s="3">
        <v>60</v>
      </c>
      <c r="J222" s="3">
        <v>100</v>
      </c>
      <c r="K222" s="12">
        <v>2</v>
      </c>
      <c r="L222" s="53" t="s">
        <v>88</v>
      </c>
      <c r="M222" s="53"/>
      <c r="N222" s="53"/>
      <c r="O222" s="53"/>
      <c r="P222" s="4" t="s">
        <v>660</v>
      </c>
      <c r="Q222" s="4" t="s">
        <v>186</v>
      </c>
      <c r="R222" s="63">
        <f t="shared" si="12"/>
        <v>130</v>
      </c>
      <c r="S222" s="63"/>
      <c r="T222" s="63"/>
      <c r="U222" s="63"/>
      <c r="V222" s="63">
        <v>130</v>
      </c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53"/>
    </row>
    <row r="223" spans="1:49" ht="33.75">
      <c r="A223" s="18" t="s">
        <v>661</v>
      </c>
      <c r="B223" s="42"/>
      <c r="C223" s="42"/>
      <c r="D223" s="20" t="s">
        <v>374</v>
      </c>
      <c r="E223" s="43"/>
      <c r="F223" s="7" t="s">
        <v>662</v>
      </c>
      <c r="G223" s="12" t="s">
        <v>663</v>
      </c>
      <c r="H223" s="12" t="s">
        <v>564</v>
      </c>
      <c r="I223" s="3">
        <v>0</v>
      </c>
      <c r="J223" s="3">
        <v>0</v>
      </c>
      <c r="K223" s="12">
        <v>1</v>
      </c>
      <c r="L223" s="53" t="s">
        <v>88</v>
      </c>
      <c r="M223" s="53"/>
      <c r="N223" s="53"/>
      <c r="O223" s="53"/>
      <c r="P223" s="4" t="s">
        <v>664</v>
      </c>
      <c r="Q223" s="4" t="s">
        <v>89</v>
      </c>
      <c r="R223" s="63">
        <f t="shared" si="12"/>
        <v>4073.9</v>
      </c>
      <c r="S223" s="63"/>
      <c r="T223" s="63"/>
      <c r="U223" s="63"/>
      <c r="V223" s="63"/>
      <c r="W223" s="63">
        <v>4073.9</v>
      </c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53"/>
    </row>
    <row r="224" spans="1:49" ht="33.75">
      <c r="A224" s="18" t="s">
        <v>665</v>
      </c>
      <c r="B224" s="42"/>
      <c r="C224" s="42"/>
      <c r="D224" s="20" t="s">
        <v>377</v>
      </c>
      <c r="E224" s="43"/>
      <c r="F224" s="7" t="s">
        <v>666</v>
      </c>
      <c r="G224" s="12" t="s">
        <v>667</v>
      </c>
      <c r="H224" s="12" t="s">
        <v>564</v>
      </c>
      <c r="I224" s="3">
        <v>0</v>
      </c>
      <c r="J224" s="3">
        <v>0</v>
      </c>
      <c r="K224" s="12">
        <v>1</v>
      </c>
      <c r="L224" s="53" t="s">
        <v>88</v>
      </c>
      <c r="M224" s="53"/>
      <c r="N224" s="53"/>
      <c r="O224" s="53"/>
      <c r="P224" s="4" t="s">
        <v>664</v>
      </c>
      <c r="Q224" s="4" t="s">
        <v>89</v>
      </c>
      <c r="R224" s="63">
        <f t="shared" si="12"/>
        <v>2747.71</v>
      </c>
      <c r="S224" s="63"/>
      <c r="T224" s="63"/>
      <c r="U224" s="63"/>
      <c r="V224" s="63"/>
      <c r="W224" s="63">
        <v>2747.71</v>
      </c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53"/>
    </row>
    <row r="225" spans="1:49" ht="24">
      <c r="A225" s="18" t="s">
        <v>650</v>
      </c>
      <c r="B225" s="42"/>
      <c r="C225" s="42"/>
      <c r="D225" s="20" t="s">
        <v>379</v>
      </c>
      <c r="E225" s="43"/>
      <c r="F225" s="7" t="s">
        <v>651</v>
      </c>
      <c r="G225" s="12" t="s">
        <v>652</v>
      </c>
      <c r="H225" s="12" t="s">
        <v>653</v>
      </c>
      <c r="I225" s="3">
        <v>100</v>
      </c>
      <c r="J225" s="3">
        <v>100</v>
      </c>
      <c r="K225" s="12">
        <v>1</v>
      </c>
      <c r="L225" s="53" t="s">
        <v>88</v>
      </c>
      <c r="M225" s="53"/>
      <c r="N225" s="53"/>
      <c r="O225" s="53"/>
      <c r="P225" s="4" t="s">
        <v>664</v>
      </c>
      <c r="Q225" s="4" t="s">
        <v>89</v>
      </c>
      <c r="R225" s="63">
        <f t="shared" si="12"/>
        <v>307</v>
      </c>
      <c r="S225" s="63"/>
      <c r="T225" s="63"/>
      <c r="U225" s="63"/>
      <c r="V225" s="63"/>
      <c r="W225" s="63">
        <v>307</v>
      </c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53"/>
    </row>
    <row r="226" spans="1:49" ht="22.5">
      <c r="A226" s="18" t="s">
        <v>654</v>
      </c>
      <c r="B226" s="42"/>
      <c r="C226" s="42"/>
      <c r="D226" s="20" t="s">
        <v>381</v>
      </c>
      <c r="E226" s="43"/>
      <c r="F226" s="7" t="s">
        <v>655</v>
      </c>
      <c r="G226" s="12" t="s">
        <v>652</v>
      </c>
      <c r="H226" s="12" t="s">
        <v>653</v>
      </c>
      <c r="I226" s="3">
        <v>100</v>
      </c>
      <c r="J226" s="3">
        <v>100</v>
      </c>
      <c r="K226" s="12">
        <v>3</v>
      </c>
      <c r="L226" s="53" t="s">
        <v>88</v>
      </c>
      <c r="M226" s="53"/>
      <c r="N226" s="53"/>
      <c r="O226" s="53"/>
      <c r="P226" s="4" t="s">
        <v>664</v>
      </c>
      <c r="Q226" s="4" t="s">
        <v>89</v>
      </c>
      <c r="R226" s="63">
        <f t="shared" si="12"/>
        <v>195</v>
      </c>
      <c r="S226" s="63"/>
      <c r="T226" s="63"/>
      <c r="U226" s="63"/>
      <c r="V226" s="63"/>
      <c r="W226" s="63">
        <v>195</v>
      </c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53"/>
    </row>
    <row r="227" spans="1:49" ht="24">
      <c r="A227" s="18" t="s">
        <v>650</v>
      </c>
      <c r="B227" s="42"/>
      <c r="C227" s="42"/>
      <c r="D227" s="20" t="s">
        <v>384</v>
      </c>
      <c r="E227" s="43"/>
      <c r="F227" s="7" t="s">
        <v>651</v>
      </c>
      <c r="G227" s="12" t="s">
        <v>652</v>
      </c>
      <c r="H227" s="12" t="s">
        <v>653</v>
      </c>
      <c r="I227" s="3">
        <v>100</v>
      </c>
      <c r="J227" s="3">
        <v>100</v>
      </c>
      <c r="K227" s="12">
        <v>1</v>
      </c>
      <c r="L227" s="53" t="s">
        <v>88</v>
      </c>
      <c r="M227" s="53"/>
      <c r="N227" s="53"/>
      <c r="O227" s="53"/>
      <c r="P227" s="4" t="s">
        <v>450</v>
      </c>
      <c r="Q227" s="4" t="s">
        <v>347</v>
      </c>
      <c r="R227" s="63">
        <f t="shared" si="12"/>
        <v>307</v>
      </c>
      <c r="S227" s="63"/>
      <c r="T227" s="63"/>
      <c r="U227" s="63"/>
      <c r="V227" s="63"/>
      <c r="W227" s="63"/>
      <c r="X227" s="63">
        <v>307</v>
      </c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53"/>
    </row>
    <row r="228" spans="1:49" ht="22.5">
      <c r="A228" s="18" t="s">
        <v>654</v>
      </c>
      <c r="B228" s="42"/>
      <c r="C228" s="42"/>
      <c r="D228" s="20" t="s">
        <v>386</v>
      </c>
      <c r="E228" s="43"/>
      <c r="F228" s="7" t="s">
        <v>655</v>
      </c>
      <c r="G228" s="12" t="s">
        <v>652</v>
      </c>
      <c r="H228" s="12" t="s">
        <v>653</v>
      </c>
      <c r="I228" s="3">
        <v>100</v>
      </c>
      <c r="J228" s="3">
        <v>100</v>
      </c>
      <c r="K228" s="12">
        <v>2</v>
      </c>
      <c r="L228" s="53" t="s">
        <v>88</v>
      </c>
      <c r="M228" s="53"/>
      <c r="N228" s="53"/>
      <c r="O228" s="53"/>
      <c r="P228" s="4" t="s">
        <v>450</v>
      </c>
      <c r="Q228" s="4" t="s">
        <v>347</v>
      </c>
      <c r="R228" s="63">
        <f t="shared" si="12"/>
        <v>130</v>
      </c>
      <c r="S228" s="63"/>
      <c r="T228" s="63"/>
      <c r="U228" s="63"/>
      <c r="V228" s="63"/>
      <c r="W228" s="63"/>
      <c r="X228" s="63">
        <v>130</v>
      </c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53"/>
    </row>
    <row r="229" spans="1:49" ht="33.75">
      <c r="A229" s="18" t="s">
        <v>668</v>
      </c>
      <c r="B229" s="42"/>
      <c r="C229" s="42"/>
      <c r="D229" s="20" t="s">
        <v>389</v>
      </c>
      <c r="E229" s="43"/>
      <c r="F229" s="7" t="s">
        <v>669</v>
      </c>
      <c r="G229" s="12" t="s">
        <v>670</v>
      </c>
      <c r="H229" s="12" t="s">
        <v>671</v>
      </c>
      <c r="I229" s="3">
        <v>100</v>
      </c>
      <c r="J229" s="3">
        <v>100</v>
      </c>
      <c r="K229" s="12">
        <v>5</v>
      </c>
      <c r="L229" s="53" t="s">
        <v>88</v>
      </c>
      <c r="M229" s="53"/>
      <c r="N229" s="53"/>
      <c r="O229" s="53"/>
      <c r="P229" s="4" t="s">
        <v>289</v>
      </c>
      <c r="Q229" s="4" t="s">
        <v>672</v>
      </c>
      <c r="R229" s="63">
        <f t="shared" si="12"/>
        <v>1504</v>
      </c>
      <c r="S229" s="63"/>
      <c r="T229" s="63"/>
      <c r="U229" s="63"/>
      <c r="V229" s="63"/>
      <c r="W229" s="63"/>
      <c r="X229" s="63"/>
      <c r="Y229" s="63">
        <v>1504</v>
      </c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53"/>
    </row>
    <row r="230" spans="1:49" ht="24">
      <c r="A230" s="18" t="s">
        <v>650</v>
      </c>
      <c r="B230" s="42"/>
      <c r="C230" s="42"/>
      <c r="D230" s="20" t="s">
        <v>392</v>
      </c>
      <c r="E230" s="43"/>
      <c r="F230" s="7" t="s">
        <v>651</v>
      </c>
      <c r="G230" s="12" t="s">
        <v>652</v>
      </c>
      <c r="H230" s="12" t="s">
        <v>653</v>
      </c>
      <c r="I230" s="3">
        <v>100</v>
      </c>
      <c r="J230" s="3">
        <v>100</v>
      </c>
      <c r="K230" s="12">
        <v>1</v>
      </c>
      <c r="L230" s="53" t="s">
        <v>88</v>
      </c>
      <c r="M230" s="53"/>
      <c r="N230" s="53"/>
      <c r="O230" s="53"/>
      <c r="P230" s="4" t="s">
        <v>289</v>
      </c>
      <c r="Q230" s="4" t="s">
        <v>673</v>
      </c>
      <c r="R230" s="63">
        <f t="shared" si="12"/>
        <v>307</v>
      </c>
      <c r="S230" s="63"/>
      <c r="T230" s="63"/>
      <c r="U230" s="63"/>
      <c r="V230" s="63"/>
      <c r="W230" s="63"/>
      <c r="X230" s="63"/>
      <c r="Y230" s="63">
        <v>307</v>
      </c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53"/>
    </row>
    <row r="231" spans="1:49" ht="22.5">
      <c r="A231" s="18" t="s">
        <v>654</v>
      </c>
      <c r="B231" s="42"/>
      <c r="C231" s="42"/>
      <c r="D231" s="20" t="s">
        <v>395</v>
      </c>
      <c r="E231" s="43"/>
      <c r="F231" s="7" t="s">
        <v>655</v>
      </c>
      <c r="G231" s="12" t="s">
        <v>652</v>
      </c>
      <c r="H231" s="12" t="s">
        <v>653</v>
      </c>
      <c r="I231" s="3">
        <v>100</v>
      </c>
      <c r="J231" s="3">
        <v>100</v>
      </c>
      <c r="K231" s="12">
        <v>3</v>
      </c>
      <c r="L231" s="53" t="s">
        <v>88</v>
      </c>
      <c r="M231" s="53"/>
      <c r="N231" s="53"/>
      <c r="O231" s="53"/>
      <c r="P231" s="4" t="s">
        <v>289</v>
      </c>
      <c r="Q231" s="4" t="s">
        <v>673</v>
      </c>
      <c r="R231" s="63">
        <f t="shared" si="12"/>
        <v>195</v>
      </c>
      <c r="S231" s="63"/>
      <c r="T231" s="63"/>
      <c r="U231" s="63"/>
      <c r="V231" s="63"/>
      <c r="W231" s="63"/>
      <c r="X231" s="63"/>
      <c r="Y231" s="63">
        <v>195</v>
      </c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53"/>
    </row>
    <row r="232" spans="1:49" ht="24">
      <c r="A232" s="18" t="s">
        <v>650</v>
      </c>
      <c r="B232" s="42"/>
      <c r="C232" s="42"/>
      <c r="D232" s="20" t="s">
        <v>397</v>
      </c>
      <c r="E232" s="43"/>
      <c r="F232" s="7" t="s">
        <v>651</v>
      </c>
      <c r="G232" s="12" t="s">
        <v>652</v>
      </c>
      <c r="H232" s="12" t="s">
        <v>653</v>
      </c>
      <c r="I232" s="3">
        <v>100</v>
      </c>
      <c r="J232" s="3">
        <v>100</v>
      </c>
      <c r="K232" s="12">
        <v>1</v>
      </c>
      <c r="L232" s="53" t="s">
        <v>88</v>
      </c>
      <c r="M232" s="53"/>
      <c r="N232" s="53"/>
      <c r="O232" s="53"/>
      <c r="P232" s="4" t="s">
        <v>192</v>
      </c>
      <c r="Q232" s="4" t="s">
        <v>674</v>
      </c>
      <c r="R232" s="63">
        <f t="shared" si="12"/>
        <v>307</v>
      </c>
      <c r="S232" s="63"/>
      <c r="T232" s="63"/>
      <c r="U232" s="63"/>
      <c r="V232" s="63"/>
      <c r="W232" s="63"/>
      <c r="X232" s="63"/>
      <c r="Y232" s="63"/>
      <c r="Z232" s="63">
        <v>307</v>
      </c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53"/>
    </row>
    <row r="233" spans="1:49" ht="22.5">
      <c r="A233" s="18" t="s">
        <v>647</v>
      </c>
      <c r="B233" s="42"/>
      <c r="C233" s="42"/>
      <c r="D233" s="20" t="s">
        <v>400</v>
      </c>
      <c r="E233" s="43"/>
      <c r="F233" s="7" t="s">
        <v>648</v>
      </c>
      <c r="G233" s="12" t="s">
        <v>649</v>
      </c>
      <c r="H233" s="12" t="s">
        <v>564</v>
      </c>
      <c r="I233" s="3">
        <v>80</v>
      </c>
      <c r="J233" s="3">
        <v>100</v>
      </c>
      <c r="K233" s="12">
        <v>1</v>
      </c>
      <c r="L233" s="53" t="s">
        <v>88</v>
      </c>
      <c r="M233" s="53"/>
      <c r="N233" s="53"/>
      <c r="O233" s="53"/>
      <c r="P233" s="4" t="s">
        <v>256</v>
      </c>
      <c r="Q233" s="4" t="s">
        <v>439</v>
      </c>
      <c r="R233" s="63">
        <f t="shared" si="12"/>
        <v>2380</v>
      </c>
      <c r="S233" s="63"/>
      <c r="T233" s="63"/>
      <c r="U233" s="63"/>
      <c r="V233" s="63"/>
      <c r="W233" s="63"/>
      <c r="X233" s="63"/>
      <c r="Y233" s="63"/>
      <c r="Z233" s="63"/>
      <c r="AA233" s="63">
        <v>2380</v>
      </c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53"/>
    </row>
    <row r="234" spans="1:49" ht="45">
      <c r="A234" s="18" t="s">
        <v>636</v>
      </c>
      <c r="B234" s="42"/>
      <c r="C234" s="42"/>
      <c r="D234" s="20" t="s">
        <v>402</v>
      </c>
      <c r="E234" s="43"/>
      <c r="F234" s="7" t="s">
        <v>637</v>
      </c>
      <c r="G234" s="12" t="s">
        <v>638</v>
      </c>
      <c r="H234" s="12" t="s">
        <v>639</v>
      </c>
      <c r="I234" s="3">
        <v>97</v>
      </c>
      <c r="J234" s="3">
        <v>100</v>
      </c>
      <c r="K234" s="12">
        <v>1</v>
      </c>
      <c r="L234" s="53" t="s">
        <v>88</v>
      </c>
      <c r="M234" s="53"/>
      <c r="N234" s="53"/>
      <c r="O234" s="53"/>
      <c r="P234" s="4" t="s">
        <v>256</v>
      </c>
      <c r="Q234" s="4" t="s">
        <v>439</v>
      </c>
      <c r="R234" s="63">
        <f t="shared" si="12"/>
        <v>481.4</v>
      </c>
      <c r="S234" s="63"/>
      <c r="T234" s="63"/>
      <c r="U234" s="63"/>
      <c r="V234" s="63"/>
      <c r="W234" s="63"/>
      <c r="X234" s="63"/>
      <c r="Y234" s="63"/>
      <c r="Z234" s="63"/>
      <c r="AA234" s="63">
        <v>481.4</v>
      </c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53"/>
    </row>
    <row r="235" spans="1:49" ht="22.5">
      <c r="A235" s="18" t="s">
        <v>650</v>
      </c>
      <c r="B235" s="42"/>
      <c r="C235" s="42"/>
      <c r="D235" s="20" t="s">
        <v>404</v>
      </c>
      <c r="E235" s="43"/>
      <c r="F235" s="7" t="s">
        <v>655</v>
      </c>
      <c r="G235" s="12" t="s">
        <v>652</v>
      </c>
      <c r="H235" s="12" t="s">
        <v>653</v>
      </c>
      <c r="I235" s="3">
        <v>100</v>
      </c>
      <c r="J235" s="3">
        <v>100</v>
      </c>
      <c r="K235" s="12">
        <v>3</v>
      </c>
      <c r="L235" s="53" t="s">
        <v>88</v>
      </c>
      <c r="M235" s="53"/>
      <c r="N235" s="53"/>
      <c r="O235" s="53"/>
      <c r="P235" s="4" t="s">
        <v>256</v>
      </c>
      <c r="Q235" s="4" t="s">
        <v>439</v>
      </c>
      <c r="R235" s="63">
        <f t="shared" si="12"/>
        <v>195</v>
      </c>
      <c r="S235" s="63"/>
      <c r="T235" s="63"/>
      <c r="U235" s="63"/>
      <c r="V235" s="63"/>
      <c r="W235" s="63"/>
      <c r="X235" s="63"/>
      <c r="Y235" s="63"/>
      <c r="Z235" s="63"/>
      <c r="AA235" s="63">
        <v>195</v>
      </c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53"/>
    </row>
    <row r="236" spans="1:49" ht="22.5">
      <c r="A236" s="18" t="s">
        <v>654</v>
      </c>
      <c r="B236" s="42"/>
      <c r="C236" s="42"/>
      <c r="D236" s="20" t="s">
        <v>405</v>
      </c>
      <c r="E236" s="43"/>
      <c r="F236" s="7" t="s">
        <v>655</v>
      </c>
      <c r="G236" s="12" t="s">
        <v>652</v>
      </c>
      <c r="H236" s="12" t="s">
        <v>653</v>
      </c>
      <c r="I236" s="3">
        <v>100</v>
      </c>
      <c r="J236" s="3">
        <v>100</v>
      </c>
      <c r="K236" s="12">
        <v>3</v>
      </c>
      <c r="L236" s="53" t="s">
        <v>88</v>
      </c>
      <c r="M236" s="53"/>
      <c r="N236" s="53"/>
      <c r="O236" s="53"/>
      <c r="P236" s="4" t="s">
        <v>359</v>
      </c>
      <c r="Q236" s="4" t="s">
        <v>675</v>
      </c>
      <c r="R236" s="63">
        <f t="shared" si="12"/>
        <v>195</v>
      </c>
      <c r="S236" s="63"/>
      <c r="T236" s="63"/>
      <c r="U236" s="63"/>
      <c r="V236" s="63"/>
      <c r="W236" s="63"/>
      <c r="X236" s="63"/>
      <c r="Y236" s="63"/>
      <c r="Z236" s="63"/>
      <c r="AA236" s="63"/>
      <c r="AB236" s="63">
        <v>195</v>
      </c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53"/>
    </row>
    <row r="237" spans="1:49" ht="33.75">
      <c r="A237" s="45" t="s">
        <v>676</v>
      </c>
      <c r="B237" s="42"/>
      <c r="C237" s="42"/>
      <c r="D237" s="20" t="s">
        <v>407</v>
      </c>
      <c r="E237" s="43"/>
      <c r="F237" s="7" t="s">
        <v>677</v>
      </c>
      <c r="G237" s="12" t="s">
        <v>652</v>
      </c>
      <c r="H237" s="12" t="s">
        <v>653</v>
      </c>
      <c r="I237" s="3">
        <v>100</v>
      </c>
      <c r="J237" s="3">
        <v>100</v>
      </c>
      <c r="K237" s="12">
        <v>1</v>
      </c>
      <c r="L237" s="53" t="s">
        <v>88</v>
      </c>
      <c r="M237" s="53"/>
      <c r="N237" s="53"/>
      <c r="O237" s="53"/>
      <c r="P237" s="4" t="s">
        <v>359</v>
      </c>
      <c r="Q237" s="4" t="s">
        <v>675</v>
      </c>
      <c r="R237" s="63">
        <f t="shared" si="12"/>
        <v>1400</v>
      </c>
      <c r="S237" s="63"/>
      <c r="T237" s="63"/>
      <c r="U237" s="63"/>
      <c r="V237" s="63"/>
      <c r="W237" s="63"/>
      <c r="X237" s="63"/>
      <c r="Y237" s="63"/>
      <c r="Z237" s="63"/>
      <c r="AA237" s="63"/>
      <c r="AB237" s="63">
        <v>1400</v>
      </c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53"/>
    </row>
    <row r="238" spans="1:49" ht="22.5">
      <c r="A238" s="18" t="s">
        <v>654</v>
      </c>
      <c r="B238" s="42"/>
      <c r="C238" s="42"/>
      <c r="D238" s="20" t="s">
        <v>409</v>
      </c>
      <c r="E238" s="43"/>
      <c r="F238" s="7" t="s">
        <v>655</v>
      </c>
      <c r="G238" s="12" t="s">
        <v>652</v>
      </c>
      <c r="H238" s="12" t="s">
        <v>653</v>
      </c>
      <c r="I238" s="3">
        <v>100</v>
      </c>
      <c r="J238" s="3">
        <v>100</v>
      </c>
      <c r="K238" s="12">
        <v>3</v>
      </c>
      <c r="L238" s="53" t="s">
        <v>88</v>
      </c>
      <c r="M238" s="53"/>
      <c r="N238" s="53"/>
      <c r="O238" s="53"/>
      <c r="P238" s="4" t="s">
        <v>363</v>
      </c>
      <c r="Q238" s="4" t="s">
        <v>678</v>
      </c>
      <c r="R238" s="63">
        <f t="shared" si="12"/>
        <v>195</v>
      </c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>
        <v>195</v>
      </c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53"/>
    </row>
    <row r="239" spans="1:49" ht="22.5">
      <c r="A239" s="18" t="s">
        <v>679</v>
      </c>
      <c r="B239" s="42"/>
      <c r="C239" s="42"/>
      <c r="D239" s="20" t="s">
        <v>412</v>
      </c>
      <c r="E239" s="43"/>
      <c r="F239" s="7" t="s">
        <v>680</v>
      </c>
      <c r="G239" s="12" t="s">
        <v>681</v>
      </c>
      <c r="H239" s="12" t="s">
        <v>564</v>
      </c>
      <c r="I239" s="3">
        <v>90</v>
      </c>
      <c r="J239" s="3">
        <v>100</v>
      </c>
      <c r="K239" s="12">
        <v>1</v>
      </c>
      <c r="L239" s="53" t="s">
        <v>88</v>
      </c>
      <c r="M239" s="53"/>
      <c r="N239" s="53"/>
      <c r="O239" s="53"/>
      <c r="P239" s="4" t="s">
        <v>294</v>
      </c>
      <c r="Q239" s="4" t="s">
        <v>682</v>
      </c>
      <c r="R239" s="63">
        <f t="shared" si="12"/>
        <v>3257</v>
      </c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>
        <v>3257</v>
      </c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53"/>
    </row>
    <row r="240" spans="1:49" ht="24">
      <c r="A240" s="18" t="s">
        <v>650</v>
      </c>
      <c r="B240" s="42"/>
      <c r="C240" s="42"/>
      <c r="D240" s="20" t="s">
        <v>417</v>
      </c>
      <c r="E240" s="43"/>
      <c r="F240" s="7" t="s">
        <v>651</v>
      </c>
      <c r="G240" s="12" t="s">
        <v>652</v>
      </c>
      <c r="H240" s="12" t="s">
        <v>653</v>
      </c>
      <c r="I240" s="3">
        <v>100</v>
      </c>
      <c r="J240" s="3">
        <v>100</v>
      </c>
      <c r="K240" s="12">
        <v>1</v>
      </c>
      <c r="L240" s="53" t="s">
        <v>88</v>
      </c>
      <c r="M240" s="53"/>
      <c r="N240" s="53"/>
      <c r="O240" s="53"/>
      <c r="P240" s="4" t="s">
        <v>294</v>
      </c>
      <c r="Q240" s="4" t="s">
        <v>682</v>
      </c>
      <c r="R240" s="63">
        <f t="shared" si="12"/>
        <v>307</v>
      </c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>
        <v>307</v>
      </c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53"/>
    </row>
    <row r="241" spans="1:49" ht="22.5">
      <c r="A241" s="18" t="s">
        <v>654</v>
      </c>
      <c r="B241" s="42"/>
      <c r="C241" s="42"/>
      <c r="D241" s="20" t="s">
        <v>422</v>
      </c>
      <c r="E241" s="43"/>
      <c r="F241" s="7" t="s">
        <v>655</v>
      </c>
      <c r="G241" s="12" t="s">
        <v>652</v>
      </c>
      <c r="H241" s="12" t="s">
        <v>653</v>
      </c>
      <c r="I241" s="3">
        <v>100</v>
      </c>
      <c r="J241" s="3">
        <v>100</v>
      </c>
      <c r="K241" s="12">
        <v>2</v>
      </c>
      <c r="L241" s="53" t="s">
        <v>88</v>
      </c>
      <c r="M241" s="53"/>
      <c r="N241" s="53"/>
      <c r="O241" s="53"/>
      <c r="P241" s="4" t="s">
        <v>294</v>
      </c>
      <c r="Q241" s="4" t="s">
        <v>682</v>
      </c>
      <c r="R241" s="63">
        <f t="shared" si="12"/>
        <v>130</v>
      </c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>
        <v>130</v>
      </c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53"/>
    </row>
    <row r="242" spans="1:49" ht="22.5">
      <c r="A242" s="18" t="s">
        <v>657</v>
      </c>
      <c r="B242" s="42"/>
      <c r="C242" s="42"/>
      <c r="D242" s="20" t="s">
        <v>427</v>
      </c>
      <c r="E242" s="43"/>
      <c r="F242" s="7" t="s">
        <v>658</v>
      </c>
      <c r="G242" s="12" t="s">
        <v>659</v>
      </c>
      <c r="H242" s="12" t="s">
        <v>564</v>
      </c>
      <c r="I242" s="3">
        <v>94</v>
      </c>
      <c r="J242" s="3">
        <v>100</v>
      </c>
      <c r="K242" s="12">
        <v>1</v>
      </c>
      <c r="L242" s="53" t="s">
        <v>88</v>
      </c>
      <c r="M242" s="53"/>
      <c r="N242" s="53"/>
      <c r="O242" s="53"/>
      <c r="P242" s="4" t="s">
        <v>281</v>
      </c>
      <c r="Q242" s="4" t="s">
        <v>683</v>
      </c>
      <c r="R242" s="63">
        <f t="shared" si="12"/>
        <v>4881</v>
      </c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>
        <v>4881</v>
      </c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53"/>
    </row>
    <row r="243" spans="1:49" ht="24">
      <c r="A243" s="18" t="s">
        <v>650</v>
      </c>
      <c r="B243" s="42"/>
      <c r="C243" s="42"/>
      <c r="D243" s="20" t="s">
        <v>434</v>
      </c>
      <c r="E243" s="43"/>
      <c r="F243" s="7" t="s">
        <v>651</v>
      </c>
      <c r="G243" s="12" t="s">
        <v>652</v>
      </c>
      <c r="H243" s="12" t="s">
        <v>653</v>
      </c>
      <c r="I243" s="3">
        <v>100</v>
      </c>
      <c r="J243" s="3">
        <v>100</v>
      </c>
      <c r="K243" s="12">
        <v>1</v>
      </c>
      <c r="L243" s="53" t="s">
        <v>88</v>
      </c>
      <c r="M243" s="53"/>
      <c r="N243" s="53"/>
      <c r="O243" s="53"/>
      <c r="P243" s="4" t="s">
        <v>281</v>
      </c>
      <c r="Q243" s="4" t="s">
        <v>683</v>
      </c>
      <c r="R243" s="63">
        <f t="shared" si="12"/>
        <v>307</v>
      </c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>
        <v>307</v>
      </c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53"/>
    </row>
    <row r="244" spans="1:49" ht="22.5">
      <c r="A244" s="18" t="s">
        <v>654</v>
      </c>
      <c r="B244" s="42"/>
      <c r="C244" s="42"/>
      <c r="D244" s="20" t="s">
        <v>441</v>
      </c>
      <c r="E244" s="43"/>
      <c r="F244" s="7" t="s">
        <v>655</v>
      </c>
      <c r="G244" s="12" t="s">
        <v>652</v>
      </c>
      <c r="H244" s="12" t="s">
        <v>653</v>
      </c>
      <c r="I244" s="3">
        <v>100</v>
      </c>
      <c r="J244" s="3">
        <v>100</v>
      </c>
      <c r="K244" s="12">
        <v>2</v>
      </c>
      <c r="L244" s="53" t="s">
        <v>88</v>
      </c>
      <c r="M244" s="53"/>
      <c r="N244" s="53"/>
      <c r="O244" s="53"/>
      <c r="P244" s="4" t="s">
        <v>281</v>
      </c>
      <c r="Q244" s="4" t="s">
        <v>683</v>
      </c>
      <c r="R244" s="63">
        <f t="shared" si="12"/>
        <v>130</v>
      </c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>
        <v>130</v>
      </c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53"/>
    </row>
    <row r="245" spans="1:49" ht="24">
      <c r="A245" s="18" t="s">
        <v>650</v>
      </c>
      <c r="B245" s="42"/>
      <c r="C245" s="42"/>
      <c r="D245" s="20" t="s">
        <v>445</v>
      </c>
      <c r="E245" s="43"/>
      <c r="F245" s="7" t="s">
        <v>651</v>
      </c>
      <c r="G245" s="12" t="s">
        <v>652</v>
      </c>
      <c r="H245" s="12" t="s">
        <v>653</v>
      </c>
      <c r="I245" s="3">
        <v>100</v>
      </c>
      <c r="J245" s="3">
        <v>100</v>
      </c>
      <c r="K245" s="12">
        <v>1</v>
      </c>
      <c r="L245" s="53" t="s">
        <v>88</v>
      </c>
      <c r="M245" s="53"/>
      <c r="N245" s="53"/>
      <c r="O245" s="53"/>
      <c r="P245" s="4" t="s">
        <v>372</v>
      </c>
      <c r="Q245" s="4" t="s">
        <v>684</v>
      </c>
      <c r="R245" s="63">
        <f t="shared" si="12"/>
        <v>307</v>
      </c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>
        <v>307</v>
      </c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53"/>
    </row>
    <row r="246" spans="1:49" ht="22.5">
      <c r="A246" s="18" t="s">
        <v>654</v>
      </c>
      <c r="B246" s="42"/>
      <c r="C246" s="42"/>
      <c r="D246" s="20" t="s">
        <v>685</v>
      </c>
      <c r="E246" s="43"/>
      <c r="F246" s="7" t="s">
        <v>655</v>
      </c>
      <c r="G246" s="12" t="s">
        <v>652</v>
      </c>
      <c r="H246" s="12" t="s">
        <v>653</v>
      </c>
      <c r="I246" s="3">
        <v>100</v>
      </c>
      <c r="J246" s="3">
        <v>100</v>
      </c>
      <c r="K246" s="12">
        <v>3</v>
      </c>
      <c r="L246" s="53" t="s">
        <v>88</v>
      </c>
      <c r="M246" s="53"/>
      <c r="N246" s="53"/>
      <c r="O246" s="53"/>
      <c r="P246" s="4" t="s">
        <v>372</v>
      </c>
      <c r="Q246" s="4" t="s">
        <v>684</v>
      </c>
      <c r="R246" s="63">
        <f t="shared" si="12"/>
        <v>195</v>
      </c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>
        <v>195</v>
      </c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53"/>
    </row>
    <row r="247" spans="1:49" ht="24">
      <c r="A247" s="18" t="s">
        <v>650</v>
      </c>
      <c r="B247" s="42"/>
      <c r="C247" s="42"/>
      <c r="D247" s="20" t="s">
        <v>686</v>
      </c>
      <c r="E247" s="43"/>
      <c r="F247" s="7" t="s">
        <v>651</v>
      </c>
      <c r="G247" s="12" t="s">
        <v>652</v>
      </c>
      <c r="H247" s="12" t="s">
        <v>653</v>
      </c>
      <c r="I247" s="3">
        <v>100</v>
      </c>
      <c r="J247" s="3">
        <v>100</v>
      </c>
      <c r="K247" s="12">
        <v>1</v>
      </c>
      <c r="L247" s="53" t="s">
        <v>88</v>
      </c>
      <c r="M247" s="53"/>
      <c r="N247" s="53"/>
      <c r="O247" s="53"/>
      <c r="P247" s="4" t="s">
        <v>375</v>
      </c>
      <c r="Q247" s="4" t="s">
        <v>313</v>
      </c>
      <c r="R247" s="63">
        <f t="shared" si="12"/>
        <v>307</v>
      </c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>
        <v>307</v>
      </c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53"/>
    </row>
    <row r="248" spans="1:49" ht="24">
      <c r="A248" s="18" t="s">
        <v>654</v>
      </c>
      <c r="B248" s="42"/>
      <c r="C248" s="42"/>
      <c r="D248" s="20" t="s">
        <v>687</v>
      </c>
      <c r="E248" s="43"/>
      <c r="F248" s="7" t="s">
        <v>651</v>
      </c>
      <c r="G248" s="12" t="s">
        <v>652</v>
      </c>
      <c r="H248" s="12" t="s">
        <v>653</v>
      </c>
      <c r="I248" s="3">
        <v>100</v>
      </c>
      <c r="J248" s="3">
        <v>100</v>
      </c>
      <c r="K248" s="12">
        <v>1</v>
      </c>
      <c r="L248" s="53" t="s">
        <v>88</v>
      </c>
      <c r="M248" s="53"/>
      <c r="N248" s="53"/>
      <c r="O248" s="53"/>
      <c r="P248" s="4" t="s">
        <v>198</v>
      </c>
      <c r="Q248" s="4" t="s">
        <v>688</v>
      </c>
      <c r="R248" s="63">
        <f t="shared" si="12"/>
        <v>307</v>
      </c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>
        <v>307</v>
      </c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53"/>
    </row>
    <row r="249" spans="1:49" ht="33.75">
      <c r="A249" s="18" t="s">
        <v>668</v>
      </c>
      <c r="B249" s="42"/>
      <c r="C249" s="42"/>
      <c r="D249" s="20" t="s">
        <v>689</v>
      </c>
      <c r="E249" s="43"/>
      <c r="F249" s="7" t="s">
        <v>669</v>
      </c>
      <c r="G249" s="12" t="s">
        <v>670</v>
      </c>
      <c r="H249" s="12" t="s">
        <v>671</v>
      </c>
      <c r="I249" s="3">
        <v>100</v>
      </c>
      <c r="J249" s="3">
        <v>100</v>
      </c>
      <c r="K249" s="12">
        <v>5</v>
      </c>
      <c r="L249" s="53" t="s">
        <v>88</v>
      </c>
      <c r="M249" s="53"/>
      <c r="N249" s="53"/>
      <c r="O249" s="53"/>
      <c r="P249" s="4" t="s">
        <v>220</v>
      </c>
      <c r="Q249" s="4" t="s">
        <v>318</v>
      </c>
      <c r="R249" s="63">
        <f t="shared" si="12"/>
        <v>1504</v>
      </c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>
        <v>1504</v>
      </c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53"/>
    </row>
    <row r="250" spans="1:49" ht="24">
      <c r="A250" s="18" t="s">
        <v>650</v>
      </c>
      <c r="B250" s="42"/>
      <c r="C250" s="42"/>
      <c r="D250" s="20" t="s">
        <v>690</v>
      </c>
      <c r="E250" s="43"/>
      <c r="F250" s="7" t="s">
        <v>651</v>
      </c>
      <c r="G250" s="12" t="s">
        <v>652</v>
      </c>
      <c r="H250" s="12" t="s">
        <v>653</v>
      </c>
      <c r="I250" s="3">
        <v>100</v>
      </c>
      <c r="J250" s="3">
        <v>100</v>
      </c>
      <c r="K250" s="12">
        <v>1</v>
      </c>
      <c r="L250" s="53" t="s">
        <v>88</v>
      </c>
      <c r="M250" s="53"/>
      <c r="N250" s="53"/>
      <c r="O250" s="53"/>
      <c r="P250" s="4" t="s">
        <v>220</v>
      </c>
      <c r="Q250" s="4" t="s">
        <v>318</v>
      </c>
      <c r="R250" s="63">
        <f t="shared" si="12"/>
        <v>307</v>
      </c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>
        <v>307</v>
      </c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53"/>
    </row>
    <row r="251" spans="1:49" ht="24">
      <c r="A251" s="18" t="s">
        <v>650</v>
      </c>
      <c r="B251" s="42"/>
      <c r="C251" s="42"/>
      <c r="D251" s="20" t="s">
        <v>691</v>
      </c>
      <c r="E251" s="43"/>
      <c r="F251" s="7" t="s">
        <v>651</v>
      </c>
      <c r="G251" s="12" t="s">
        <v>652</v>
      </c>
      <c r="H251" s="12" t="s">
        <v>653</v>
      </c>
      <c r="I251" s="3">
        <v>100</v>
      </c>
      <c r="J251" s="3">
        <v>100</v>
      </c>
      <c r="K251" s="12">
        <v>1</v>
      </c>
      <c r="L251" s="53" t="s">
        <v>88</v>
      </c>
      <c r="M251" s="53"/>
      <c r="N251" s="53"/>
      <c r="O251" s="53"/>
      <c r="P251" s="4" t="s">
        <v>382</v>
      </c>
      <c r="Q251" s="4" t="s">
        <v>692</v>
      </c>
      <c r="R251" s="63">
        <f t="shared" si="12"/>
        <v>307</v>
      </c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>
        <v>307</v>
      </c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53"/>
    </row>
    <row r="252" spans="1:49" ht="22.5">
      <c r="A252" s="18" t="s">
        <v>654</v>
      </c>
      <c r="B252" s="42"/>
      <c r="C252" s="42"/>
      <c r="D252" s="20" t="s">
        <v>693</v>
      </c>
      <c r="E252" s="43"/>
      <c r="F252" s="7" t="s">
        <v>655</v>
      </c>
      <c r="G252" s="12" t="s">
        <v>652</v>
      </c>
      <c r="H252" s="12" t="s">
        <v>653</v>
      </c>
      <c r="I252" s="3">
        <v>100</v>
      </c>
      <c r="J252" s="3">
        <v>100</v>
      </c>
      <c r="K252" s="12">
        <v>3</v>
      </c>
      <c r="L252" s="53" t="s">
        <v>88</v>
      </c>
      <c r="M252" s="53"/>
      <c r="N252" s="53"/>
      <c r="O252" s="53"/>
      <c r="P252" s="4" t="s">
        <v>247</v>
      </c>
      <c r="Q252" s="4" t="s">
        <v>694</v>
      </c>
      <c r="R252" s="63">
        <f t="shared" si="12"/>
        <v>195</v>
      </c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>
        <v>195</v>
      </c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53"/>
    </row>
    <row r="253" spans="1:49" ht="22.5">
      <c r="A253" s="18" t="s">
        <v>654</v>
      </c>
      <c r="B253" s="42"/>
      <c r="C253" s="42"/>
      <c r="D253" s="20" t="s">
        <v>695</v>
      </c>
      <c r="E253" s="43"/>
      <c r="F253" s="7" t="s">
        <v>655</v>
      </c>
      <c r="G253" s="12" t="s">
        <v>652</v>
      </c>
      <c r="H253" s="12" t="s">
        <v>653</v>
      </c>
      <c r="I253" s="3">
        <v>100</v>
      </c>
      <c r="J253" s="3">
        <v>100</v>
      </c>
      <c r="K253" s="12">
        <v>3</v>
      </c>
      <c r="L253" s="53" t="s">
        <v>88</v>
      </c>
      <c r="M253" s="53"/>
      <c r="N253" s="53"/>
      <c r="O253" s="53"/>
      <c r="P253" s="4" t="s">
        <v>387</v>
      </c>
      <c r="Q253" s="4" t="s">
        <v>696</v>
      </c>
      <c r="R253" s="63">
        <f t="shared" si="12"/>
        <v>195</v>
      </c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>
        <v>195</v>
      </c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53"/>
    </row>
    <row r="254" spans="1:49" ht="33.75">
      <c r="A254" s="45" t="s">
        <v>676</v>
      </c>
      <c r="B254" s="42"/>
      <c r="C254" s="42"/>
      <c r="D254" s="20" t="s">
        <v>697</v>
      </c>
      <c r="E254" s="43"/>
      <c r="F254" s="7" t="s">
        <v>677</v>
      </c>
      <c r="G254" s="12" t="s">
        <v>652</v>
      </c>
      <c r="H254" s="12" t="s">
        <v>653</v>
      </c>
      <c r="I254" s="3">
        <v>100</v>
      </c>
      <c r="J254" s="3">
        <v>100</v>
      </c>
      <c r="K254" s="12">
        <v>1</v>
      </c>
      <c r="L254" s="53" t="s">
        <v>88</v>
      </c>
      <c r="M254" s="53"/>
      <c r="N254" s="53"/>
      <c r="O254" s="53"/>
      <c r="P254" s="4" t="s">
        <v>387</v>
      </c>
      <c r="Q254" s="4" t="s">
        <v>696</v>
      </c>
      <c r="R254" s="63">
        <f t="shared" si="12"/>
        <v>1400</v>
      </c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>
        <v>1400</v>
      </c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53"/>
    </row>
    <row r="255" spans="1:49" ht="22.5">
      <c r="A255" s="18" t="s">
        <v>657</v>
      </c>
      <c r="B255" s="42"/>
      <c r="C255" s="42"/>
      <c r="D255" s="20" t="s">
        <v>698</v>
      </c>
      <c r="E255" s="43"/>
      <c r="F255" s="7" t="s">
        <v>658</v>
      </c>
      <c r="G255" s="12" t="s">
        <v>659</v>
      </c>
      <c r="H255" s="12" t="s">
        <v>564</v>
      </c>
      <c r="I255" s="3">
        <v>98</v>
      </c>
      <c r="J255" s="3">
        <v>100</v>
      </c>
      <c r="K255" s="12">
        <v>1</v>
      </c>
      <c r="L255" s="53" t="s">
        <v>88</v>
      </c>
      <c r="M255" s="53"/>
      <c r="N255" s="53"/>
      <c r="O255" s="53"/>
      <c r="P255" s="4" t="s">
        <v>387</v>
      </c>
      <c r="Q255" s="4" t="s">
        <v>696</v>
      </c>
      <c r="R255" s="63">
        <f t="shared" si="12"/>
        <v>6467</v>
      </c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>
        <v>6467</v>
      </c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53"/>
    </row>
    <row r="256" spans="1:49" ht="22.5">
      <c r="A256" s="18" t="s">
        <v>654</v>
      </c>
      <c r="B256" s="42"/>
      <c r="C256" s="42"/>
      <c r="D256" s="20" t="s">
        <v>699</v>
      </c>
      <c r="E256" s="43"/>
      <c r="F256" s="7" t="s">
        <v>655</v>
      </c>
      <c r="G256" s="12" t="s">
        <v>652</v>
      </c>
      <c r="H256" s="12" t="s">
        <v>653</v>
      </c>
      <c r="I256" s="3">
        <v>100</v>
      </c>
      <c r="J256" s="3">
        <v>100</v>
      </c>
      <c r="K256" s="12">
        <v>3</v>
      </c>
      <c r="L256" s="53" t="s">
        <v>88</v>
      </c>
      <c r="M256" s="53"/>
      <c r="N256" s="53"/>
      <c r="O256" s="53"/>
      <c r="P256" s="4" t="s">
        <v>390</v>
      </c>
      <c r="Q256" s="4" t="s">
        <v>700</v>
      </c>
      <c r="R256" s="63">
        <f t="shared" si="12"/>
        <v>195</v>
      </c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>
        <v>195</v>
      </c>
      <c r="AN256" s="63"/>
      <c r="AO256" s="63"/>
      <c r="AP256" s="63"/>
      <c r="AQ256" s="63"/>
      <c r="AR256" s="63"/>
      <c r="AS256" s="63"/>
      <c r="AT256" s="63"/>
      <c r="AU256" s="63"/>
      <c r="AV256" s="63"/>
      <c r="AW256" s="53"/>
    </row>
    <row r="257" spans="1:49" ht="24">
      <c r="A257" s="18" t="s">
        <v>650</v>
      </c>
      <c r="B257" s="42"/>
      <c r="C257" s="42"/>
      <c r="D257" s="20" t="s">
        <v>701</v>
      </c>
      <c r="E257" s="43"/>
      <c r="F257" s="7" t="s">
        <v>651</v>
      </c>
      <c r="G257" s="12" t="s">
        <v>652</v>
      </c>
      <c r="H257" s="12" t="s">
        <v>653</v>
      </c>
      <c r="I257" s="3">
        <v>100</v>
      </c>
      <c r="J257" s="3">
        <v>100</v>
      </c>
      <c r="K257" s="12">
        <v>1</v>
      </c>
      <c r="L257" s="53" t="s">
        <v>88</v>
      </c>
      <c r="M257" s="53"/>
      <c r="N257" s="53"/>
      <c r="O257" s="53"/>
      <c r="P257" s="4" t="s">
        <v>393</v>
      </c>
      <c r="Q257" s="4" t="s">
        <v>702</v>
      </c>
      <c r="R257" s="63">
        <f t="shared" si="12"/>
        <v>307</v>
      </c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>
        <v>307</v>
      </c>
      <c r="AO257" s="63"/>
      <c r="AP257" s="63"/>
      <c r="AQ257" s="63"/>
      <c r="AR257" s="63"/>
      <c r="AS257" s="63"/>
      <c r="AT257" s="63"/>
      <c r="AU257" s="63"/>
      <c r="AV257" s="63"/>
      <c r="AW257" s="53"/>
    </row>
    <row r="258" spans="1:49" ht="22.5">
      <c r="A258" s="18" t="s">
        <v>654</v>
      </c>
      <c r="B258" s="42"/>
      <c r="C258" s="42"/>
      <c r="D258" s="20" t="s">
        <v>703</v>
      </c>
      <c r="E258" s="43"/>
      <c r="F258" s="7" t="s">
        <v>655</v>
      </c>
      <c r="G258" s="12" t="s">
        <v>652</v>
      </c>
      <c r="H258" s="12" t="s">
        <v>653</v>
      </c>
      <c r="I258" s="3">
        <v>100</v>
      </c>
      <c r="J258" s="3">
        <v>100</v>
      </c>
      <c r="K258" s="12">
        <v>2</v>
      </c>
      <c r="L258" s="53" t="s">
        <v>88</v>
      </c>
      <c r="M258" s="53"/>
      <c r="N258" s="53"/>
      <c r="O258" s="53"/>
      <c r="P258" s="4" t="s">
        <v>393</v>
      </c>
      <c r="Q258" s="4" t="s">
        <v>702</v>
      </c>
      <c r="R258" s="63">
        <f t="shared" si="12"/>
        <v>130</v>
      </c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>
        <v>130</v>
      </c>
      <c r="AO258" s="63"/>
      <c r="AP258" s="63"/>
      <c r="AQ258" s="63"/>
      <c r="AR258" s="63"/>
      <c r="AS258" s="63"/>
      <c r="AT258" s="63"/>
      <c r="AU258" s="63"/>
      <c r="AV258" s="63"/>
      <c r="AW258" s="53"/>
    </row>
    <row r="259" spans="1:49" ht="22.5">
      <c r="A259" s="18" t="s">
        <v>679</v>
      </c>
      <c r="B259" s="42"/>
      <c r="C259" s="42"/>
      <c r="D259" s="20" t="s">
        <v>704</v>
      </c>
      <c r="E259" s="43"/>
      <c r="F259" s="7" t="s">
        <v>680</v>
      </c>
      <c r="G259" s="12" t="s">
        <v>681</v>
      </c>
      <c r="H259" s="12" t="s">
        <v>564</v>
      </c>
      <c r="I259" s="3">
        <v>95</v>
      </c>
      <c r="J259" s="3">
        <v>100</v>
      </c>
      <c r="K259" s="12">
        <v>1</v>
      </c>
      <c r="L259" s="53" t="s">
        <v>88</v>
      </c>
      <c r="M259" s="53"/>
      <c r="N259" s="53"/>
      <c r="O259" s="53"/>
      <c r="P259" s="4" t="s">
        <v>393</v>
      </c>
      <c r="Q259" s="4" t="s">
        <v>702</v>
      </c>
      <c r="R259" s="63">
        <f t="shared" si="12"/>
        <v>3257</v>
      </c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>
        <v>3257</v>
      </c>
      <c r="AO259" s="63"/>
      <c r="AP259" s="63"/>
      <c r="AQ259" s="63"/>
      <c r="AR259" s="63"/>
      <c r="AS259" s="63"/>
      <c r="AT259" s="63"/>
      <c r="AU259" s="63"/>
      <c r="AV259" s="63"/>
      <c r="AW259" s="53"/>
    </row>
    <row r="260" spans="1:49" ht="24">
      <c r="A260" s="18" t="s">
        <v>650</v>
      </c>
      <c r="B260" s="42"/>
      <c r="C260" s="42"/>
      <c r="D260" s="20" t="s">
        <v>705</v>
      </c>
      <c r="E260" s="43"/>
      <c r="F260" s="7" t="s">
        <v>651</v>
      </c>
      <c r="G260" s="12" t="s">
        <v>652</v>
      </c>
      <c r="H260" s="12" t="s">
        <v>653</v>
      </c>
      <c r="I260" s="3">
        <v>100</v>
      </c>
      <c r="J260" s="3">
        <v>100</v>
      </c>
      <c r="K260" s="12">
        <v>1</v>
      </c>
      <c r="L260" s="53" t="s">
        <v>88</v>
      </c>
      <c r="M260" s="53"/>
      <c r="N260" s="53"/>
      <c r="O260" s="53"/>
      <c r="P260" s="4" t="s">
        <v>225</v>
      </c>
      <c r="Q260" s="4" t="s">
        <v>308</v>
      </c>
      <c r="R260" s="63">
        <f t="shared" si="12"/>
        <v>307</v>
      </c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>
        <v>307</v>
      </c>
      <c r="AP260" s="63"/>
      <c r="AQ260" s="63"/>
      <c r="AR260" s="63"/>
      <c r="AS260" s="63"/>
      <c r="AT260" s="63"/>
      <c r="AU260" s="63"/>
      <c r="AV260" s="63"/>
      <c r="AW260" s="53"/>
    </row>
    <row r="261" spans="1:49" ht="22.5">
      <c r="A261" s="18" t="s">
        <v>654</v>
      </c>
      <c r="B261" s="42"/>
      <c r="C261" s="42"/>
      <c r="D261" s="20" t="s">
        <v>706</v>
      </c>
      <c r="E261" s="43"/>
      <c r="F261" s="7" t="s">
        <v>655</v>
      </c>
      <c r="G261" s="12" t="s">
        <v>652</v>
      </c>
      <c r="H261" s="12" t="s">
        <v>653</v>
      </c>
      <c r="I261" s="3">
        <v>100</v>
      </c>
      <c r="J261" s="3">
        <v>100</v>
      </c>
      <c r="K261" s="12">
        <v>2</v>
      </c>
      <c r="L261" s="53" t="s">
        <v>88</v>
      </c>
      <c r="M261" s="53"/>
      <c r="N261" s="53"/>
      <c r="O261" s="53"/>
      <c r="P261" s="4" t="s">
        <v>225</v>
      </c>
      <c r="Q261" s="4" t="s">
        <v>308</v>
      </c>
      <c r="R261" s="63">
        <f t="shared" si="12"/>
        <v>130</v>
      </c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>
        <v>130</v>
      </c>
      <c r="AP261" s="63"/>
      <c r="AQ261" s="63"/>
      <c r="AR261" s="63"/>
      <c r="AS261" s="63"/>
      <c r="AT261" s="63"/>
      <c r="AU261" s="63"/>
      <c r="AV261" s="63"/>
      <c r="AW261" s="53"/>
    </row>
    <row r="262" spans="1:49" ht="24">
      <c r="A262" s="18" t="s">
        <v>650</v>
      </c>
      <c r="B262" s="42"/>
      <c r="C262" s="42"/>
      <c r="D262" s="20" t="s">
        <v>707</v>
      </c>
      <c r="E262" s="43"/>
      <c r="F262" s="7" t="s">
        <v>651</v>
      </c>
      <c r="G262" s="12" t="s">
        <v>652</v>
      </c>
      <c r="H262" s="12" t="s">
        <v>653</v>
      </c>
      <c r="I262" s="3">
        <v>100</v>
      </c>
      <c r="J262" s="3">
        <v>100</v>
      </c>
      <c r="K262" s="12">
        <v>1</v>
      </c>
      <c r="L262" s="53" t="s">
        <v>88</v>
      </c>
      <c r="M262" s="53"/>
      <c r="N262" s="53"/>
      <c r="O262" s="53"/>
      <c r="P262" s="4" t="s">
        <v>398</v>
      </c>
      <c r="Q262" s="4" t="s">
        <v>708</v>
      </c>
      <c r="R262" s="63">
        <f t="shared" si="12"/>
        <v>307</v>
      </c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>
        <v>307</v>
      </c>
      <c r="AQ262" s="63"/>
      <c r="AR262" s="63"/>
      <c r="AS262" s="63"/>
      <c r="AT262" s="63"/>
      <c r="AU262" s="63"/>
      <c r="AV262" s="63"/>
      <c r="AW262" s="53"/>
    </row>
    <row r="263" spans="1:49" ht="22.5">
      <c r="A263" s="18" t="s">
        <v>654</v>
      </c>
      <c r="B263" s="42"/>
      <c r="C263" s="42"/>
      <c r="D263" s="20" t="s">
        <v>709</v>
      </c>
      <c r="E263" s="43"/>
      <c r="F263" s="7" t="s">
        <v>655</v>
      </c>
      <c r="G263" s="12" t="s">
        <v>652</v>
      </c>
      <c r="H263" s="12" t="s">
        <v>653</v>
      </c>
      <c r="I263" s="3">
        <v>100</v>
      </c>
      <c r="J263" s="3">
        <v>100</v>
      </c>
      <c r="K263" s="12">
        <v>3</v>
      </c>
      <c r="L263" s="53" t="s">
        <v>88</v>
      </c>
      <c r="M263" s="53"/>
      <c r="N263" s="53"/>
      <c r="O263" s="53"/>
      <c r="P263" s="4" t="s">
        <v>398</v>
      </c>
      <c r="Q263" s="4" t="s">
        <v>708</v>
      </c>
      <c r="R263" s="63">
        <f t="shared" si="12"/>
        <v>195</v>
      </c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>
        <v>195</v>
      </c>
      <c r="AQ263" s="63"/>
      <c r="AR263" s="63"/>
      <c r="AS263" s="63"/>
      <c r="AT263" s="63"/>
      <c r="AU263" s="63"/>
      <c r="AV263" s="63"/>
      <c r="AW263" s="53"/>
    </row>
    <row r="264" spans="1:49" ht="24">
      <c r="A264" s="18" t="s">
        <v>650</v>
      </c>
      <c r="B264" s="42"/>
      <c r="C264" s="42"/>
      <c r="D264" s="20" t="s">
        <v>710</v>
      </c>
      <c r="E264" s="43"/>
      <c r="F264" s="7" t="s">
        <v>651</v>
      </c>
      <c r="G264" s="12" t="s">
        <v>652</v>
      </c>
      <c r="H264" s="12" t="s">
        <v>653</v>
      </c>
      <c r="I264" s="3">
        <v>100</v>
      </c>
      <c r="J264" s="3">
        <v>100</v>
      </c>
      <c r="K264" s="12">
        <v>1</v>
      </c>
      <c r="L264" s="53" t="s">
        <v>88</v>
      </c>
      <c r="M264" s="53"/>
      <c r="N264" s="53"/>
      <c r="O264" s="53"/>
      <c r="P264" s="4" t="s">
        <v>300</v>
      </c>
      <c r="Q264" s="4" t="s">
        <v>711</v>
      </c>
      <c r="R264" s="63">
        <f t="shared" si="12"/>
        <v>307</v>
      </c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>
        <v>307</v>
      </c>
      <c r="AR264" s="63"/>
      <c r="AS264" s="63"/>
      <c r="AT264" s="63"/>
      <c r="AU264" s="63"/>
      <c r="AV264" s="63"/>
      <c r="AW264" s="53"/>
    </row>
    <row r="265" spans="1:49" ht="24">
      <c r="A265" s="18" t="s">
        <v>650</v>
      </c>
      <c r="B265" s="42"/>
      <c r="C265" s="42"/>
      <c r="D265" s="20" t="s">
        <v>712</v>
      </c>
      <c r="E265" s="43"/>
      <c r="F265" s="7" t="s">
        <v>651</v>
      </c>
      <c r="G265" s="12" t="s">
        <v>652</v>
      </c>
      <c r="H265" s="12" t="s">
        <v>653</v>
      </c>
      <c r="I265" s="3">
        <v>100</v>
      </c>
      <c r="J265" s="3">
        <v>100</v>
      </c>
      <c r="K265" s="12">
        <v>1</v>
      </c>
      <c r="L265" s="53" t="s">
        <v>88</v>
      </c>
      <c r="M265" s="53"/>
      <c r="N265" s="53"/>
      <c r="O265" s="53"/>
      <c r="P265" s="4" t="s">
        <v>266</v>
      </c>
      <c r="Q265" s="4" t="s">
        <v>713</v>
      </c>
      <c r="R265" s="63">
        <f t="shared" si="12"/>
        <v>307</v>
      </c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>
        <v>307</v>
      </c>
      <c r="AS265" s="63"/>
      <c r="AT265" s="63"/>
      <c r="AU265" s="63"/>
      <c r="AV265" s="63"/>
      <c r="AW265" s="53"/>
    </row>
    <row r="266" spans="1:49" ht="24">
      <c r="A266" s="18" t="s">
        <v>650</v>
      </c>
      <c r="B266" s="42"/>
      <c r="C266" s="42"/>
      <c r="D266" s="20" t="s">
        <v>714</v>
      </c>
      <c r="E266" s="43"/>
      <c r="F266" s="7" t="s">
        <v>651</v>
      </c>
      <c r="G266" s="12" t="s">
        <v>652</v>
      </c>
      <c r="H266" s="12" t="s">
        <v>653</v>
      </c>
      <c r="I266" s="3">
        <v>100</v>
      </c>
      <c r="J266" s="3">
        <v>100</v>
      </c>
      <c r="K266" s="12">
        <v>1</v>
      </c>
      <c r="L266" s="53" t="s">
        <v>88</v>
      </c>
      <c r="M266" s="53"/>
      <c r="N266" s="53"/>
      <c r="O266" s="53"/>
      <c r="P266" s="4" t="s">
        <v>229</v>
      </c>
      <c r="Q266" s="4" t="s">
        <v>715</v>
      </c>
      <c r="R266" s="63">
        <f t="shared" si="12"/>
        <v>307</v>
      </c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>
        <v>307</v>
      </c>
      <c r="AT266" s="63"/>
      <c r="AU266" s="63"/>
      <c r="AV266" s="63"/>
      <c r="AW266" s="53"/>
    </row>
    <row r="267" spans="1:49" ht="33.75">
      <c r="A267" s="18" t="s">
        <v>668</v>
      </c>
      <c r="B267" s="42"/>
      <c r="C267" s="42"/>
      <c r="D267" s="20" t="s">
        <v>716</v>
      </c>
      <c r="E267" s="43"/>
      <c r="F267" s="7" t="s">
        <v>669</v>
      </c>
      <c r="G267" s="12" t="s">
        <v>670</v>
      </c>
      <c r="H267" s="12" t="s">
        <v>671</v>
      </c>
      <c r="I267" s="3">
        <v>100</v>
      </c>
      <c r="J267" s="3">
        <v>100</v>
      </c>
      <c r="K267" s="12">
        <v>5</v>
      </c>
      <c r="L267" s="53" t="s">
        <v>88</v>
      </c>
      <c r="M267" s="53"/>
      <c r="N267" s="53"/>
      <c r="O267" s="53"/>
      <c r="P267" s="4" t="s">
        <v>229</v>
      </c>
      <c r="Q267" s="4" t="s">
        <v>715</v>
      </c>
      <c r="R267" s="63">
        <f t="shared" si="12"/>
        <v>1504</v>
      </c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>
        <v>1504</v>
      </c>
      <c r="AT267" s="63"/>
      <c r="AU267" s="63"/>
      <c r="AV267" s="63"/>
      <c r="AW267" s="53"/>
    </row>
    <row r="268" spans="1:49" ht="24">
      <c r="A268" s="18" t="s">
        <v>650</v>
      </c>
      <c r="B268" s="42"/>
      <c r="C268" s="42"/>
      <c r="D268" s="20" t="s">
        <v>717</v>
      </c>
      <c r="E268" s="43"/>
      <c r="F268" s="7" t="s">
        <v>651</v>
      </c>
      <c r="G268" s="12" t="s">
        <v>652</v>
      </c>
      <c r="H268" s="12" t="s">
        <v>653</v>
      </c>
      <c r="I268" s="3">
        <v>100</v>
      </c>
      <c r="J268" s="3">
        <v>100</v>
      </c>
      <c r="K268" s="12">
        <v>1</v>
      </c>
      <c r="L268" s="53" t="s">
        <v>88</v>
      </c>
      <c r="M268" s="53"/>
      <c r="N268" s="53"/>
      <c r="O268" s="53"/>
      <c r="P268" s="4" t="s">
        <v>209</v>
      </c>
      <c r="Q268" s="4" t="s">
        <v>718</v>
      </c>
      <c r="R268" s="63">
        <f t="shared" si="12"/>
        <v>307</v>
      </c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>
        <v>307</v>
      </c>
      <c r="AU268" s="63"/>
      <c r="AV268" s="63"/>
      <c r="AW268" s="53"/>
    </row>
    <row r="269" spans="1:49" ht="33.75">
      <c r="A269" s="45" t="s">
        <v>676</v>
      </c>
      <c r="B269" s="42"/>
      <c r="C269" s="42"/>
      <c r="D269" s="20" t="s">
        <v>719</v>
      </c>
      <c r="E269" s="43"/>
      <c r="F269" s="7" t="s">
        <v>677</v>
      </c>
      <c r="G269" s="12" t="s">
        <v>652</v>
      </c>
      <c r="H269" s="12" t="s">
        <v>653</v>
      </c>
      <c r="I269" s="3">
        <v>100</v>
      </c>
      <c r="J269" s="3">
        <v>100</v>
      </c>
      <c r="K269" s="12">
        <v>1</v>
      </c>
      <c r="L269" s="53" t="s">
        <v>88</v>
      </c>
      <c r="M269" s="53"/>
      <c r="N269" s="53"/>
      <c r="O269" s="53"/>
      <c r="P269" s="4" t="s">
        <v>209</v>
      </c>
      <c r="Q269" s="4" t="s">
        <v>718</v>
      </c>
      <c r="R269" s="63">
        <f t="shared" si="12"/>
        <v>1400</v>
      </c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>
        <v>1400</v>
      </c>
      <c r="AU269" s="63"/>
      <c r="AV269" s="63"/>
      <c r="AW269" s="53"/>
    </row>
    <row r="270" spans="1:49" ht="22.5">
      <c r="A270" s="18" t="s">
        <v>654</v>
      </c>
      <c r="B270" s="42"/>
      <c r="C270" s="42"/>
      <c r="D270" s="20" t="s">
        <v>720</v>
      </c>
      <c r="E270" s="43"/>
      <c r="F270" s="7" t="s">
        <v>655</v>
      </c>
      <c r="G270" s="12" t="s">
        <v>652</v>
      </c>
      <c r="H270" s="12" t="s">
        <v>653</v>
      </c>
      <c r="I270" s="3">
        <v>100</v>
      </c>
      <c r="J270" s="3">
        <v>100</v>
      </c>
      <c r="K270" s="12">
        <v>3</v>
      </c>
      <c r="L270" s="53" t="s">
        <v>88</v>
      </c>
      <c r="M270" s="53"/>
      <c r="N270" s="53"/>
      <c r="O270" s="53"/>
      <c r="P270" s="4" t="s">
        <v>214</v>
      </c>
      <c r="Q270" s="4" t="s">
        <v>721</v>
      </c>
      <c r="R270" s="63">
        <f t="shared" si="12"/>
        <v>195</v>
      </c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>
        <v>195</v>
      </c>
      <c r="AV270" s="63"/>
      <c r="AW270" s="53"/>
    </row>
    <row r="271" spans="1:49" ht="22.5">
      <c r="A271" s="18" t="s">
        <v>654</v>
      </c>
      <c r="B271" s="42"/>
      <c r="C271" s="42"/>
      <c r="D271" s="20" t="s">
        <v>722</v>
      </c>
      <c r="E271" s="43"/>
      <c r="F271" s="7" t="s">
        <v>655</v>
      </c>
      <c r="G271" s="12" t="s">
        <v>652</v>
      </c>
      <c r="H271" s="12" t="s">
        <v>653</v>
      </c>
      <c r="I271" s="3">
        <v>100</v>
      </c>
      <c r="J271" s="3">
        <v>100</v>
      </c>
      <c r="K271" s="12">
        <v>3</v>
      </c>
      <c r="L271" s="53" t="s">
        <v>88</v>
      </c>
      <c r="M271" s="53"/>
      <c r="N271" s="53"/>
      <c r="O271" s="53"/>
      <c r="P271" s="4" t="s">
        <v>276</v>
      </c>
      <c r="Q271" s="4" t="s">
        <v>723</v>
      </c>
      <c r="R271" s="63">
        <f t="shared" si="12"/>
        <v>195</v>
      </c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>
        <v>195</v>
      </c>
      <c r="AW271" s="53"/>
    </row>
    <row r="272" spans="1:49" s="15" customFormat="1" ht="12">
      <c r="A272" s="29"/>
      <c r="B272" s="35"/>
      <c r="C272" s="35"/>
      <c r="D272" s="125" t="s">
        <v>452</v>
      </c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63">
        <f aca="true" t="shared" si="13" ref="R272:AV272">SUM(R210:R271)</f>
        <v>61495.182</v>
      </c>
      <c r="S272" s="63">
        <f t="shared" si="13"/>
        <v>1123.6619999999998</v>
      </c>
      <c r="T272" s="63">
        <f t="shared" si="13"/>
        <v>5664.17</v>
      </c>
      <c r="U272" s="63">
        <f t="shared" si="13"/>
        <v>7117.17</v>
      </c>
      <c r="V272" s="63">
        <f t="shared" si="13"/>
        <v>2817.17</v>
      </c>
      <c r="W272" s="63">
        <f t="shared" si="13"/>
        <v>7323.610000000001</v>
      </c>
      <c r="X272" s="63">
        <f t="shared" si="13"/>
        <v>437</v>
      </c>
      <c r="Y272" s="63">
        <f t="shared" si="13"/>
        <v>2006</v>
      </c>
      <c r="Z272" s="63">
        <f t="shared" si="13"/>
        <v>307</v>
      </c>
      <c r="AA272" s="63">
        <f t="shared" si="13"/>
        <v>3056.4</v>
      </c>
      <c r="AB272" s="63">
        <f t="shared" si="13"/>
        <v>1595</v>
      </c>
      <c r="AC272" s="63">
        <f t="shared" si="13"/>
        <v>195</v>
      </c>
      <c r="AD272" s="63">
        <f t="shared" si="13"/>
        <v>3694</v>
      </c>
      <c r="AE272" s="63">
        <f t="shared" si="13"/>
        <v>5318</v>
      </c>
      <c r="AF272" s="63">
        <f t="shared" si="13"/>
        <v>502</v>
      </c>
      <c r="AG272" s="63">
        <f t="shared" si="13"/>
        <v>307</v>
      </c>
      <c r="AH272" s="63">
        <f t="shared" si="13"/>
        <v>307</v>
      </c>
      <c r="AI272" s="63">
        <f t="shared" si="13"/>
        <v>1811</v>
      </c>
      <c r="AJ272" s="63">
        <f t="shared" si="13"/>
        <v>307</v>
      </c>
      <c r="AK272" s="63">
        <f t="shared" si="13"/>
        <v>195</v>
      </c>
      <c r="AL272" s="63">
        <f t="shared" si="13"/>
        <v>8062</v>
      </c>
      <c r="AM272" s="63">
        <f t="shared" si="13"/>
        <v>195</v>
      </c>
      <c r="AN272" s="63">
        <f t="shared" si="13"/>
        <v>3694</v>
      </c>
      <c r="AO272" s="63">
        <f t="shared" si="13"/>
        <v>437</v>
      </c>
      <c r="AP272" s="63">
        <f t="shared" si="13"/>
        <v>502</v>
      </c>
      <c r="AQ272" s="63">
        <f t="shared" si="13"/>
        <v>307</v>
      </c>
      <c r="AR272" s="63">
        <f t="shared" si="13"/>
        <v>307</v>
      </c>
      <c r="AS272" s="63">
        <f t="shared" si="13"/>
        <v>1811</v>
      </c>
      <c r="AT272" s="63">
        <f t="shared" si="13"/>
        <v>1707</v>
      </c>
      <c r="AU272" s="63">
        <f t="shared" si="13"/>
        <v>195</v>
      </c>
      <c r="AV272" s="63">
        <f t="shared" si="13"/>
        <v>195</v>
      </c>
      <c r="AW272" s="53"/>
    </row>
    <row r="273" spans="2:49" ht="11.25">
      <c r="B273" s="42"/>
      <c r="C273" s="42"/>
      <c r="D273" s="126" t="s">
        <v>724</v>
      </c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46"/>
    </row>
    <row r="274" spans="2:49" ht="11.25" hidden="1">
      <c r="B274" s="42"/>
      <c r="C274" s="42"/>
      <c r="D274" s="125" t="s">
        <v>725</v>
      </c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20"/>
    </row>
    <row r="275" spans="2:49" ht="12" hidden="1">
      <c r="B275" s="42"/>
      <c r="C275" s="42"/>
      <c r="D275" s="20" t="s">
        <v>456</v>
      </c>
      <c r="E275" s="43"/>
      <c r="F275" s="7"/>
      <c r="G275" s="12"/>
      <c r="H275" s="12"/>
      <c r="I275" s="3"/>
      <c r="J275" s="3"/>
      <c r="K275" s="12"/>
      <c r="L275" s="53"/>
      <c r="M275" s="53"/>
      <c r="N275" s="53"/>
      <c r="O275" s="53"/>
      <c r="P275" s="4"/>
      <c r="Q275" s="4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53"/>
    </row>
    <row r="276" spans="2:49" ht="12" hidden="1">
      <c r="B276" s="42"/>
      <c r="C276" s="42"/>
      <c r="D276" s="20" t="s">
        <v>459</v>
      </c>
      <c r="E276" s="43"/>
      <c r="F276" s="7"/>
      <c r="G276" s="12"/>
      <c r="H276" s="12"/>
      <c r="I276" s="3"/>
      <c r="J276" s="3"/>
      <c r="K276" s="12"/>
      <c r="L276" s="53"/>
      <c r="M276" s="53"/>
      <c r="N276" s="53"/>
      <c r="O276" s="53"/>
      <c r="P276" s="4"/>
      <c r="Q276" s="4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53"/>
    </row>
    <row r="277" spans="2:49" ht="11.25" hidden="1">
      <c r="B277" s="42"/>
      <c r="C277" s="42"/>
      <c r="D277" s="125" t="s">
        <v>460</v>
      </c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20"/>
    </row>
    <row r="278" spans="2:49" ht="12" hidden="1">
      <c r="B278" s="42"/>
      <c r="C278" s="42"/>
      <c r="D278" s="20" t="s">
        <v>461</v>
      </c>
      <c r="E278" s="43"/>
      <c r="F278" s="7"/>
      <c r="G278" s="12"/>
      <c r="H278" s="12"/>
      <c r="I278" s="3"/>
      <c r="J278" s="3"/>
      <c r="K278" s="12"/>
      <c r="L278" s="53"/>
      <c r="M278" s="53"/>
      <c r="N278" s="53"/>
      <c r="O278" s="53"/>
      <c r="P278" s="4"/>
      <c r="Q278" s="4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53"/>
    </row>
    <row r="279" spans="2:49" ht="12" hidden="1">
      <c r="B279" s="42"/>
      <c r="C279" s="42"/>
      <c r="D279" s="20" t="s">
        <v>462</v>
      </c>
      <c r="E279" s="43"/>
      <c r="F279" s="7"/>
      <c r="G279" s="12"/>
      <c r="H279" s="12"/>
      <c r="I279" s="3"/>
      <c r="J279" s="3"/>
      <c r="K279" s="12"/>
      <c r="L279" s="53"/>
      <c r="M279" s="53"/>
      <c r="N279" s="53"/>
      <c r="O279" s="53"/>
      <c r="P279" s="4"/>
      <c r="Q279" s="4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53"/>
    </row>
    <row r="280" spans="2:49" ht="12" hidden="1">
      <c r="B280" s="42"/>
      <c r="C280" s="42"/>
      <c r="D280" s="125" t="s">
        <v>463</v>
      </c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53"/>
    </row>
    <row r="281" spans="1:48" s="20" customFormat="1" ht="11.25" hidden="1">
      <c r="A281" s="52"/>
      <c r="B281" s="42"/>
      <c r="C281" s="42"/>
      <c r="D281" s="126" t="s">
        <v>726</v>
      </c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</row>
    <row r="282" spans="1:48" s="20" customFormat="1" ht="11.25">
      <c r="A282" s="52"/>
      <c r="B282" s="42"/>
      <c r="C282" s="42"/>
      <c r="D282" s="126" t="s">
        <v>466</v>
      </c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</row>
    <row r="283" spans="1:48" s="20" customFormat="1" ht="11.25" hidden="1">
      <c r="A283" s="52"/>
      <c r="B283" s="42"/>
      <c r="C283" s="42"/>
      <c r="D283" s="125" t="s">
        <v>467</v>
      </c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</row>
    <row r="284" spans="1:48" s="20" customFormat="1" ht="12" hidden="1">
      <c r="A284" s="52"/>
      <c r="B284" s="42"/>
      <c r="C284" s="42"/>
      <c r="D284" s="20" t="s">
        <v>73</v>
      </c>
      <c r="E284" s="43"/>
      <c r="F284" s="7"/>
      <c r="G284" s="12"/>
      <c r="H284" s="12"/>
      <c r="I284" s="12"/>
      <c r="J284" s="12"/>
      <c r="K284" s="12"/>
      <c r="P284" s="99"/>
      <c r="Q284" s="99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</row>
    <row r="285" spans="1:48" s="20" customFormat="1" ht="12" hidden="1">
      <c r="A285" s="52"/>
      <c r="B285" s="42"/>
      <c r="C285" s="42"/>
      <c r="D285" s="20" t="s">
        <v>74</v>
      </c>
      <c r="E285" s="43"/>
      <c r="F285" s="7"/>
      <c r="G285" s="12"/>
      <c r="H285" s="12"/>
      <c r="I285" s="12"/>
      <c r="J285" s="12"/>
      <c r="K285" s="12"/>
      <c r="P285" s="99"/>
      <c r="Q285" s="99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</row>
    <row r="286" spans="1:48" s="20" customFormat="1" ht="11.25" hidden="1">
      <c r="A286" s="52"/>
      <c r="B286" s="42"/>
      <c r="C286" s="42"/>
      <c r="D286" s="125" t="s">
        <v>472</v>
      </c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</row>
    <row r="287" spans="1:48" s="20" customFormat="1" ht="12" hidden="1">
      <c r="A287" s="52"/>
      <c r="B287" s="42"/>
      <c r="C287" s="42"/>
      <c r="D287" s="20" t="s">
        <v>76</v>
      </c>
      <c r="E287" s="43"/>
      <c r="F287" s="7"/>
      <c r="G287" s="12"/>
      <c r="H287" s="12"/>
      <c r="I287" s="12"/>
      <c r="J287" s="12"/>
      <c r="K287" s="12"/>
      <c r="P287" s="99"/>
      <c r="Q287" s="99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</row>
    <row r="288" spans="1:48" s="20" customFormat="1" ht="12" hidden="1">
      <c r="A288" s="52"/>
      <c r="B288" s="42"/>
      <c r="C288" s="42"/>
      <c r="D288" s="20" t="s">
        <v>77</v>
      </c>
      <c r="E288" s="43"/>
      <c r="F288" s="7"/>
      <c r="G288" s="12"/>
      <c r="H288" s="12"/>
      <c r="I288" s="12"/>
      <c r="J288" s="12"/>
      <c r="K288" s="12"/>
      <c r="P288" s="99"/>
      <c r="Q288" s="99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</row>
    <row r="289" spans="1:48" s="20" customFormat="1" ht="11.25" hidden="1">
      <c r="A289" s="52"/>
      <c r="B289" s="42"/>
      <c r="C289" s="42"/>
      <c r="D289" s="125" t="s">
        <v>473</v>
      </c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</row>
    <row r="290" spans="1:48" s="20" customFormat="1" ht="12" hidden="1">
      <c r="A290" s="52"/>
      <c r="B290" s="42"/>
      <c r="C290" s="42"/>
      <c r="D290" s="20" t="s">
        <v>80</v>
      </c>
      <c r="E290" s="43"/>
      <c r="F290" s="7"/>
      <c r="G290" s="12"/>
      <c r="H290" s="12"/>
      <c r="I290" s="12"/>
      <c r="J290" s="12"/>
      <c r="K290" s="12"/>
      <c r="P290" s="99"/>
      <c r="Q290" s="99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</row>
    <row r="291" spans="1:48" s="20" customFormat="1" ht="12" hidden="1">
      <c r="A291" s="52"/>
      <c r="B291" s="42"/>
      <c r="C291" s="42"/>
      <c r="D291" s="20" t="s">
        <v>81</v>
      </c>
      <c r="E291" s="43"/>
      <c r="F291" s="7"/>
      <c r="G291" s="12"/>
      <c r="H291" s="12"/>
      <c r="I291" s="12"/>
      <c r="J291" s="12"/>
      <c r="K291" s="12"/>
      <c r="P291" s="99"/>
      <c r="Q291" s="99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</row>
    <row r="292" spans="1:48" s="20" customFormat="1" ht="11.25" hidden="1">
      <c r="A292" s="52"/>
      <c r="B292" s="42"/>
      <c r="C292" s="42"/>
      <c r="D292" s="125" t="s">
        <v>474</v>
      </c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</row>
    <row r="293" spans="1:48" s="20" customFormat="1" ht="12" hidden="1">
      <c r="A293" s="52"/>
      <c r="B293" s="42"/>
      <c r="C293" s="42"/>
      <c r="D293" s="20" t="s">
        <v>84</v>
      </c>
      <c r="E293" s="43"/>
      <c r="F293" s="7"/>
      <c r="G293" s="12"/>
      <c r="H293" s="12"/>
      <c r="I293" s="12"/>
      <c r="J293" s="12"/>
      <c r="K293" s="12"/>
      <c r="P293" s="99"/>
      <c r="Q293" s="99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</row>
    <row r="294" spans="1:48" s="20" customFormat="1" ht="12" hidden="1">
      <c r="A294" s="52"/>
      <c r="B294" s="42"/>
      <c r="C294" s="42"/>
      <c r="D294" s="20" t="s">
        <v>92</v>
      </c>
      <c r="E294" s="43"/>
      <c r="F294" s="7"/>
      <c r="G294" s="12"/>
      <c r="H294" s="12"/>
      <c r="I294" s="12"/>
      <c r="J294" s="12"/>
      <c r="K294" s="12"/>
      <c r="P294" s="99"/>
      <c r="Q294" s="99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</row>
    <row r="295" spans="1:48" s="20" customFormat="1" ht="12" hidden="1">
      <c r="A295" s="52"/>
      <c r="B295" s="42"/>
      <c r="C295" s="42"/>
      <c r="D295" s="125" t="s">
        <v>93</v>
      </c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</row>
    <row r="296" spans="1:48" s="20" customFormat="1" ht="11.25">
      <c r="A296" s="52"/>
      <c r="B296" s="42"/>
      <c r="C296" s="42"/>
      <c r="D296" s="126" t="s">
        <v>480</v>
      </c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</row>
    <row r="297" spans="1:48" s="20" customFormat="1" ht="12">
      <c r="A297" s="52"/>
      <c r="B297" s="42"/>
      <c r="C297" s="42"/>
      <c r="D297" s="125" t="s">
        <v>481</v>
      </c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</row>
    <row r="298" spans="1:48" s="20" customFormat="1" ht="12">
      <c r="A298" s="52"/>
      <c r="B298" s="42"/>
      <c r="C298" s="42"/>
      <c r="D298" s="20" t="s">
        <v>96</v>
      </c>
      <c r="E298" s="43"/>
      <c r="F298" s="7"/>
      <c r="G298" s="12"/>
      <c r="H298" s="12"/>
      <c r="I298" s="12"/>
      <c r="J298" s="12"/>
      <c r="K298" s="12"/>
      <c r="P298" s="99"/>
      <c r="Q298" s="99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</row>
    <row r="299" spans="1:48" s="20" customFormat="1" ht="12">
      <c r="A299" s="52"/>
      <c r="B299" s="42"/>
      <c r="C299" s="42"/>
      <c r="D299" s="125" t="s">
        <v>482</v>
      </c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</row>
    <row r="300" spans="2:48" ht="33.75" customHeight="1">
      <c r="B300" s="42"/>
      <c r="C300" s="42" t="s">
        <v>727</v>
      </c>
      <c r="D300" s="53" t="s">
        <v>99</v>
      </c>
      <c r="E300" s="36"/>
      <c r="F300" s="7" t="s">
        <v>728</v>
      </c>
      <c r="G300" s="12" t="s">
        <v>729</v>
      </c>
      <c r="H300" s="3" t="s">
        <v>730</v>
      </c>
      <c r="I300" s="96">
        <v>0</v>
      </c>
      <c r="J300" s="53"/>
      <c r="K300" s="3" t="s">
        <v>731</v>
      </c>
      <c r="L300" s="53" t="s">
        <v>732</v>
      </c>
      <c r="M300" s="3" t="s">
        <v>733</v>
      </c>
      <c r="N300" s="3" t="s">
        <v>734</v>
      </c>
      <c r="O300" s="3" t="s">
        <v>735</v>
      </c>
      <c r="P300" s="5" t="s">
        <v>736</v>
      </c>
      <c r="Q300" s="5" t="s">
        <v>737</v>
      </c>
      <c r="R300" s="63">
        <f aca="true" t="shared" si="14" ref="R300:R305">SUM(S300:AV300)</f>
        <v>672.61</v>
      </c>
      <c r="S300" s="63"/>
      <c r="T300" s="63"/>
      <c r="U300" s="63">
        <v>672.61</v>
      </c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</row>
    <row r="301" spans="1:48" ht="27" customHeight="1">
      <c r="A301" s="14" t="s">
        <v>738</v>
      </c>
      <c r="B301" s="91" t="s">
        <v>739</v>
      </c>
      <c r="C301" s="42" t="s">
        <v>740</v>
      </c>
      <c r="D301" s="92" t="s">
        <v>110</v>
      </c>
      <c r="E301" s="93"/>
      <c r="F301" s="7" t="s">
        <v>741</v>
      </c>
      <c r="G301" s="12" t="s">
        <v>742</v>
      </c>
      <c r="H301" s="3" t="s">
        <v>743</v>
      </c>
      <c r="I301" s="100">
        <v>0</v>
      </c>
      <c r="J301" s="100"/>
      <c r="K301" s="3" t="s">
        <v>744</v>
      </c>
      <c r="L301" s="3" t="s">
        <v>745</v>
      </c>
      <c r="M301" s="3" t="s">
        <v>746</v>
      </c>
      <c r="N301" s="3" t="s">
        <v>747</v>
      </c>
      <c r="O301" s="3" t="s">
        <v>748</v>
      </c>
      <c r="P301" s="5" t="s">
        <v>621</v>
      </c>
      <c r="Q301" s="5" t="s">
        <v>749</v>
      </c>
      <c r="R301" s="63">
        <f t="shared" si="14"/>
        <v>10448.660000000002</v>
      </c>
      <c r="S301" s="63"/>
      <c r="T301" s="63"/>
      <c r="U301" s="63"/>
      <c r="V301" s="63"/>
      <c r="W301" s="63">
        <v>6649.06</v>
      </c>
      <c r="X301" s="63">
        <v>3540</v>
      </c>
      <c r="Y301" s="63">
        <v>259.6</v>
      </c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</row>
    <row r="302" spans="1:48" ht="48.75" customHeight="1">
      <c r="A302" s="45" t="s">
        <v>750</v>
      </c>
      <c r="B302" s="91" t="s">
        <v>751</v>
      </c>
      <c r="C302" s="42" t="s">
        <v>752</v>
      </c>
      <c r="D302" s="92" t="s">
        <v>753</v>
      </c>
      <c r="E302" s="93"/>
      <c r="F302" s="7" t="s">
        <v>754</v>
      </c>
      <c r="G302" s="12" t="s">
        <v>755</v>
      </c>
      <c r="H302" s="3" t="s">
        <v>756</v>
      </c>
      <c r="I302" s="100">
        <v>0</v>
      </c>
      <c r="J302" s="100"/>
      <c r="K302" s="3" t="s">
        <v>757</v>
      </c>
      <c r="L302" s="3" t="s">
        <v>758</v>
      </c>
      <c r="M302" s="3" t="s">
        <v>759</v>
      </c>
      <c r="N302" s="3" t="s">
        <v>760</v>
      </c>
      <c r="O302" s="3" t="s">
        <v>761</v>
      </c>
      <c r="P302" s="5" t="s">
        <v>335</v>
      </c>
      <c r="Q302" s="5" t="s">
        <v>762</v>
      </c>
      <c r="R302" s="63">
        <f t="shared" si="14"/>
        <v>708.14</v>
      </c>
      <c r="S302" s="63"/>
      <c r="T302" s="63">
        <v>708.14</v>
      </c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</row>
    <row r="303" spans="2:48" ht="66.75" customHeight="1">
      <c r="B303" s="42"/>
      <c r="C303" s="94" t="s">
        <v>763</v>
      </c>
      <c r="D303" s="92" t="s">
        <v>764</v>
      </c>
      <c r="E303" s="93"/>
      <c r="F303" s="7" t="s">
        <v>765</v>
      </c>
      <c r="G303" s="12" t="s">
        <v>766</v>
      </c>
      <c r="H303" s="3" t="s">
        <v>767</v>
      </c>
      <c r="I303" s="100">
        <v>0</v>
      </c>
      <c r="J303" s="100"/>
      <c r="K303" s="3" t="s">
        <v>768</v>
      </c>
      <c r="L303" s="3" t="s">
        <v>769</v>
      </c>
      <c r="M303" s="3" t="s">
        <v>770</v>
      </c>
      <c r="N303" s="3" t="s">
        <v>769</v>
      </c>
      <c r="O303" s="3" t="s">
        <v>771</v>
      </c>
      <c r="P303" s="5" t="s">
        <v>674</v>
      </c>
      <c r="Q303" s="5" t="s">
        <v>772</v>
      </c>
      <c r="R303" s="63">
        <f t="shared" si="14"/>
        <v>472</v>
      </c>
      <c r="S303" s="63"/>
      <c r="T303" s="63"/>
      <c r="U303" s="63"/>
      <c r="V303" s="63"/>
      <c r="W303" s="63"/>
      <c r="X303" s="63"/>
      <c r="Y303" s="63"/>
      <c r="Z303" s="63">
        <v>472</v>
      </c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</row>
    <row r="304" spans="2:48" ht="65.25" customHeight="1">
      <c r="B304" s="42"/>
      <c r="C304" s="42" t="s">
        <v>773</v>
      </c>
      <c r="D304" s="92" t="s">
        <v>774</v>
      </c>
      <c r="E304" s="93"/>
      <c r="F304" s="7" t="s">
        <v>775</v>
      </c>
      <c r="G304" s="12" t="s">
        <v>776</v>
      </c>
      <c r="H304" s="3" t="s">
        <v>777</v>
      </c>
      <c r="I304" s="100">
        <v>0</v>
      </c>
      <c r="J304" s="100"/>
      <c r="K304" s="3" t="s">
        <v>778</v>
      </c>
      <c r="L304" s="3" t="s">
        <v>779</v>
      </c>
      <c r="M304" s="3" t="s">
        <v>780</v>
      </c>
      <c r="N304" s="3" t="s">
        <v>781</v>
      </c>
      <c r="O304" s="3" t="s">
        <v>782</v>
      </c>
      <c r="P304" s="5" t="s">
        <v>678</v>
      </c>
      <c r="Q304" s="5" t="s">
        <v>783</v>
      </c>
      <c r="R304" s="63">
        <f t="shared" si="14"/>
        <v>790.5999999999999</v>
      </c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>
        <v>790.5999999999999</v>
      </c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</row>
    <row r="305" spans="2:48" ht="12">
      <c r="B305" s="42"/>
      <c r="C305" s="42"/>
      <c r="D305" s="130" t="s">
        <v>115</v>
      </c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63">
        <f t="shared" si="14"/>
        <v>13092.010000000002</v>
      </c>
      <c r="S305" s="63"/>
      <c r="T305" s="63">
        <f>T302</f>
        <v>708.14</v>
      </c>
      <c r="U305" s="63">
        <f aca="true" t="shared" si="15" ref="U305:AV305">SUM(U300:U304)</f>
        <v>672.61</v>
      </c>
      <c r="V305" s="63">
        <f t="shared" si="15"/>
        <v>0</v>
      </c>
      <c r="W305" s="63">
        <f t="shared" si="15"/>
        <v>6649.06</v>
      </c>
      <c r="X305" s="63">
        <f t="shared" si="15"/>
        <v>3540</v>
      </c>
      <c r="Y305" s="63">
        <f t="shared" si="15"/>
        <v>259.6</v>
      </c>
      <c r="Z305" s="63">
        <f t="shared" si="15"/>
        <v>472</v>
      </c>
      <c r="AA305" s="63">
        <f t="shared" si="15"/>
        <v>0</v>
      </c>
      <c r="AB305" s="63">
        <f t="shared" si="15"/>
        <v>0</v>
      </c>
      <c r="AC305" s="63">
        <f t="shared" si="15"/>
        <v>790.5999999999999</v>
      </c>
      <c r="AD305" s="63">
        <f t="shared" si="15"/>
        <v>0</v>
      </c>
      <c r="AE305" s="63">
        <f t="shared" si="15"/>
        <v>0</v>
      </c>
      <c r="AF305" s="63">
        <f t="shared" si="15"/>
        <v>0</v>
      </c>
      <c r="AG305" s="63">
        <f t="shared" si="15"/>
        <v>0</v>
      </c>
      <c r="AH305" s="63">
        <f t="shared" si="15"/>
        <v>0</v>
      </c>
      <c r="AI305" s="63">
        <f t="shared" si="15"/>
        <v>0</v>
      </c>
      <c r="AJ305" s="63">
        <f t="shared" si="15"/>
        <v>0</v>
      </c>
      <c r="AK305" s="63">
        <f t="shared" si="15"/>
        <v>0</v>
      </c>
      <c r="AL305" s="63">
        <f t="shared" si="15"/>
        <v>0</v>
      </c>
      <c r="AM305" s="63">
        <f t="shared" si="15"/>
        <v>0</v>
      </c>
      <c r="AN305" s="63">
        <f t="shared" si="15"/>
        <v>0</v>
      </c>
      <c r="AO305" s="63">
        <f t="shared" si="15"/>
        <v>0</v>
      </c>
      <c r="AP305" s="63">
        <f t="shared" si="15"/>
        <v>0</v>
      </c>
      <c r="AQ305" s="63">
        <f t="shared" si="15"/>
        <v>0</v>
      </c>
      <c r="AR305" s="63">
        <f t="shared" si="15"/>
        <v>0</v>
      </c>
      <c r="AS305" s="63">
        <f t="shared" si="15"/>
        <v>0</v>
      </c>
      <c r="AT305" s="63">
        <f t="shared" si="15"/>
        <v>0</v>
      </c>
      <c r="AU305" s="63">
        <f t="shared" si="15"/>
        <v>0</v>
      </c>
      <c r="AV305" s="63">
        <f t="shared" si="15"/>
        <v>0</v>
      </c>
    </row>
    <row r="306" spans="2:48" ht="11.25">
      <c r="B306" s="42"/>
      <c r="C306" s="42"/>
      <c r="D306" s="128" t="s">
        <v>116</v>
      </c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8"/>
      <c r="AS306" s="128"/>
      <c r="AT306" s="128"/>
      <c r="AU306" s="128"/>
      <c r="AV306" s="128"/>
    </row>
    <row r="307" spans="1:48" s="20" customFormat="1" ht="12">
      <c r="A307" s="52"/>
      <c r="B307" s="42"/>
      <c r="C307" s="42"/>
      <c r="D307" s="125" t="s">
        <v>483</v>
      </c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R307" s="50">
        <f aca="true" t="shared" si="16" ref="R307:R322">SUM(S307:AV307)</f>
        <v>0</v>
      </c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</row>
    <row r="308" spans="2:48" ht="55.5" customHeight="1">
      <c r="B308" s="42"/>
      <c r="C308" s="95" t="s">
        <v>784</v>
      </c>
      <c r="D308" s="53" t="s">
        <v>121</v>
      </c>
      <c r="E308" s="36"/>
      <c r="F308" s="7" t="s">
        <v>785</v>
      </c>
      <c r="G308" s="12" t="s">
        <v>786</v>
      </c>
      <c r="H308" s="96"/>
      <c r="I308" s="96">
        <v>0.84</v>
      </c>
      <c r="J308" s="96">
        <v>1</v>
      </c>
      <c r="K308" s="3"/>
      <c r="L308" s="53"/>
      <c r="M308" s="53"/>
      <c r="N308" s="53"/>
      <c r="O308" s="53"/>
      <c r="P308" s="101" t="s">
        <v>787</v>
      </c>
      <c r="Q308" s="101" t="s">
        <v>788</v>
      </c>
      <c r="R308" s="63">
        <f t="shared" si="16"/>
        <v>12980</v>
      </c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>
        <v>1298</v>
      </c>
      <c r="AO308" s="63">
        <v>0</v>
      </c>
      <c r="AP308" s="63">
        <v>0</v>
      </c>
      <c r="AQ308" s="63">
        <v>0</v>
      </c>
      <c r="AR308" s="63">
        <v>7611</v>
      </c>
      <c r="AS308" s="63">
        <v>0</v>
      </c>
      <c r="AT308" s="63">
        <v>0</v>
      </c>
      <c r="AU308" s="63">
        <v>2360</v>
      </c>
      <c r="AV308" s="63">
        <v>1711</v>
      </c>
    </row>
    <row r="309" spans="1:48" s="20" customFormat="1" ht="12">
      <c r="A309" s="52"/>
      <c r="B309" s="42"/>
      <c r="C309" s="42"/>
      <c r="D309" s="125" t="s">
        <v>551</v>
      </c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R309" s="50">
        <f t="shared" si="16"/>
        <v>0</v>
      </c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</row>
    <row r="310" spans="2:48" ht="84.75" customHeight="1">
      <c r="B310" s="42"/>
      <c r="C310" s="42" t="s">
        <v>789</v>
      </c>
      <c r="D310" s="53" t="s">
        <v>320</v>
      </c>
      <c r="E310" s="36"/>
      <c r="F310" s="7" t="s">
        <v>790</v>
      </c>
      <c r="G310" s="12" t="s">
        <v>791</v>
      </c>
      <c r="H310" s="3" t="s">
        <v>792</v>
      </c>
      <c r="I310" s="96">
        <v>0.92</v>
      </c>
      <c r="J310" s="96">
        <v>1</v>
      </c>
      <c r="K310" s="3" t="s">
        <v>793</v>
      </c>
      <c r="L310" s="102" t="s">
        <v>769</v>
      </c>
      <c r="M310" s="102" t="s">
        <v>770</v>
      </c>
      <c r="N310" s="102" t="s">
        <v>769</v>
      </c>
      <c r="O310" s="3" t="s">
        <v>771</v>
      </c>
      <c r="P310" s="5" t="s">
        <v>737</v>
      </c>
      <c r="Q310" s="5" t="s">
        <v>794</v>
      </c>
      <c r="R310" s="63">
        <f t="shared" si="16"/>
        <v>354.12</v>
      </c>
      <c r="S310" s="63"/>
      <c r="T310" s="63"/>
      <c r="U310" s="63">
        <v>354.12</v>
      </c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</row>
    <row r="311" spans="1:48" ht="65.25" customHeight="1">
      <c r="A311" s="45" t="s">
        <v>795</v>
      </c>
      <c r="B311" s="97" t="s">
        <v>796</v>
      </c>
      <c r="C311" s="98" t="s">
        <v>797</v>
      </c>
      <c r="D311" s="53" t="s">
        <v>326</v>
      </c>
      <c r="E311" s="36"/>
      <c r="F311" s="7" t="s">
        <v>798</v>
      </c>
      <c r="G311" s="12" t="s">
        <v>799</v>
      </c>
      <c r="H311" s="3" t="s">
        <v>800</v>
      </c>
      <c r="I311" s="100">
        <v>0.95</v>
      </c>
      <c r="J311" s="96">
        <v>1</v>
      </c>
      <c r="K311" s="3" t="s">
        <v>801</v>
      </c>
      <c r="L311" s="53" t="s">
        <v>558</v>
      </c>
      <c r="M311" s="53">
        <v>6</v>
      </c>
      <c r="N311" s="53">
        <v>12</v>
      </c>
      <c r="O311" s="3" t="s">
        <v>771</v>
      </c>
      <c r="P311" s="5" t="s">
        <v>186</v>
      </c>
      <c r="Q311" s="5" t="s">
        <v>802</v>
      </c>
      <c r="R311" s="63">
        <f t="shared" si="16"/>
        <v>407.27</v>
      </c>
      <c r="S311" s="63"/>
      <c r="T311" s="63"/>
      <c r="U311" s="63"/>
      <c r="V311" s="63">
        <v>407.27</v>
      </c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</row>
    <row r="312" spans="2:48" ht="56.25" customHeight="1">
      <c r="B312" s="42"/>
      <c r="C312" s="95" t="s">
        <v>803</v>
      </c>
      <c r="D312" s="53" t="s">
        <v>566</v>
      </c>
      <c r="E312" s="36"/>
      <c r="F312" s="7" t="s">
        <v>804</v>
      </c>
      <c r="G312" s="12" t="s">
        <v>805</v>
      </c>
      <c r="H312" s="3" t="s">
        <v>806</v>
      </c>
      <c r="I312" s="100">
        <v>0.93</v>
      </c>
      <c r="J312" s="96">
        <v>1</v>
      </c>
      <c r="K312" s="3" t="s">
        <v>807</v>
      </c>
      <c r="L312" s="53" t="s">
        <v>558</v>
      </c>
      <c r="M312" s="53">
        <v>6</v>
      </c>
      <c r="N312" s="53">
        <v>6</v>
      </c>
      <c r="O312" s="3" t="s">
        <v>808</v>
      </c>
      <c r="P312" s="5" t="s">
        <v>236</v>
      </c>
      <c r="Q312" s="5" t="s">
        <v>809</v>
      </c>
      <c r="R312" s="63">
        <f t="shared" si="16"/>
        <v>163.84</v>
      </c>
      <c r="S312" s="63"/>
      <c r="T312" s="63"/>
      <c r="U312" s="63"/>
      <c r="V312" s="63"/>
      <c r="W312" s="63">
        <v>163.84</v>
      </c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</row>
    <row r="313" spans="2:48" ht="33" customHeight="1">
      <c r="B313" s="42"/>
      <c r="C313" s="42" t="s">
        <v>810</v>
      </c>
      <c r="D313" s="53" t="s">
        <v>569</v>
      </c>
      <c r="E313" s="36"/>
      <c r="F313" s="7" t="s">
        <v>811</v>
      </c>
      <c r="G313" s="12" t="s">
        <v>812</v>
      </c>
      <c r="H313" s="3" t="s">
        <v>813</v>
      </c>
      <c r="I313" s="100">
        <v>0.93</v>
      </c>
      <c r="J313" s="96">
        <v>1</v>
      </c>
      <c r="K313" s="3" t="s">
        <v>814</v>
      </c>
      <c r="L313" s="3" t="s">
        <v>558</v>
      </c>
      <c r="M313" s="53">
        <v>1</v>
      </c>
      <c r="N313" s="53">
        <v>1</v>
      </c>
      <c r="O313" s="3" t="s">
        <v>808</v>
      </c>
      <c r="P313" s="5" t="s">
        <v>236</v>
      </c>
      <c r="Q313" s="5" t="s">
        <v>621</v>
      </c>
      <c r="R313" s="63">
        <f t="shared" si="16"/>
        <v>263.14</v>
      </c>
      <c r="S313" s="63"/>
      <c r="T313" s="63"/>
      <c r="U313" s="63"/>
      <c r="V313" s="63"/>
      <c r="W313" s="63">
        <v>263.14</v>
      </c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</row>
    <row r="314" spans="2:48" ht="34.5" customHeight="1">
      <c r="B314" s="42"/>
      <c r="C314" s="42" t="s">
        <v>815</v>
      </c>
      <c r="D314" s="53" t="s">
        <v>574</v>
      </c>
      <c r="E314" s="36"/>
      <c r="F314" s="7" t="s">
        <v>816</v>
      </c>
      <c r="G314" s="12" t="s">
        <v>817</v>
      </c>
      <c r="H314" s="3" t="s">
        <v>818</v>
      </c>
      <c r="I314" s="100">
        <v>0.9</v>
      </c>
      <c r="J314" s="100">
        <v>1</v>
      </c>
      <c r="K314" s="3" t="s">
        <v>819</v>
      </c>
      <c r="L314" s="102" t="s">
        <v>769</v>
      </c>
      <c r="M314" s="102" t="s">
        <v>770</v>
      </c>
      <c r="N314" s="102" t="s">
        <v>769</v>
      </c>
      <c r="O314" s="3" t="s">
        <v>771</v>
      </c>
      <c r="P314" s="5" t="s">
        <v>621</v>
      </c>
      <c r="Q314" s="5" t="s">
        <v>820</v>
      </c>
      <c r="R314" s="63">
        <f t="shared" si="16"/>
        <v>77.93</v>
      </c>
      <c r="S314" s="63"/>
      <c r="T314" s="63"/>
      <c r="U314" s="63"/>
      <c r="V314" s="63"/>
      <c r="W314" s="63">
        <v>77.93</v>
      </c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</row>
    <row r="315" spans="2:48" ht="39" customHeight="1">
      <c r="B315" s="42"/>
      <c r="C315" s="42" t="s">
        <v>821</v>
      </c>
      <c r="D315" s="53" t="s">
        <v>579</v>
      </c>
      <c r="E315" s="36"/>
      <c r="F315" s="7" t="s">
        <v>822</v>
      </c>
      <c r="G315" s="12" t="s">
        <v>823</v>
      </c>
      <c r="H315" s="3" t="s">
        <v>824</v>
      </c>
      <c r="I315" s="96">
        <v>0.84</v>
      </c>
      <c r="J315" s="100">
        <v>1</v>
      </c>
      <c r="K315" s="3"/>
      <c r="L315" s="53"/>
      <c r="M315" s="53"/>
      <c r="N315" s="53"/>
      <c r="O315" s="53"/>
      <c r="P315" s="4" t="s">
        <v>347</v>
      </c>
      <c r="Q315" s="4" t="s">
        <v>825</v>
      </c>
      <c r="R315" s="63">
        <f t="shared" si="16"/>
        <v>7383.26</v>
      </c>
      <c r="S315" s="63"/>
      <c r="T315" s="63"/>
      <c r="U315" s="63"/>
      <c r="V315" s="63"/>
      <c r="W315" s="63"/>
      <c r="X315" s="63">
        <v>401.2</v>
      </c>
      <c r="Y315" s="63">
        <v>424.79999999999995</v>
      </c>
      <c r="Z315" s="63">
        <v>424.79999999999995</v>
      </c>
      <c r="AA315" s="63">
        <v>436.6</v>
      </c>
      <c r="AB315" s="63">
        <v>590</v>
      </c>
      <c r="AC315" s="63">
        <v>0</v>
      </c>
      <c r="AD315" s="63">
        <v>377.6</v>
      </c>
      <c r="AE315" s="63">
        <v>377.6</v>
      </c>
      <c r="AF315" s="63">
        <v>377.6</v>
      </c>
      <c r="AG315" s="63">
        <v>377.6</v>
      </c>
      <c r="AH315" s="63">
        <v>0</v>
      </c>
      <c r="AI315" s="63">
        <v>389.4</v>
      </c>
      <c r="AJ315" s="63">
        <v>389.4</v>
      </c>
      <c r="AK315" s="63">
        <v>208.86</v>
      </c>
      <c r="AL315" s="63">
        <v>0</v>
      </c>
      <c r="AM315" s="63">
        <v>601.8</v>
      </c>
      <c r="AN315" s="63">
        <v>601.8</v>
      </c>
      <c r="AO315" s="63">
        <v>0</v>
      </c>
      <c r="AP315" s="63">
        <v>0</v>
      </c>
      <c r="AQ315" s="63">
        <v>0</v>
      </c>
      <c r="AR315" s="63">
        <v>377.6</v>
      </c>
      <c r="AS315" s="63">
        <v>0</v>
      </c>
      <c r="AT315" s="63">
        <v>0</v>
      </c>
      <c r="AU315" s="63">
        <v>649</v>
      </c>
      <c r="AV315" s="63">
        <v>377.6</v>
      </c>
    </row>
    <row r="316" spans="2:48" ht="45">
      <c r="B316" s="42"/>
      <c r="C316" s="42" t="s">
        <v>826</v>
      </c>
      <c r="D316" s="53" t="s">
        <v>583</v>
      </c>
      <c r="E316" s="36"/>
      <c r="F316" s="7" t="s">
        <v>827</v>
      </c>
      <c r="G316" s="12" t="s">
        <v>828</v>
      </c>
      <c r="H316" s="3" t="s">
        <v>829</v>
      </c>
      <c r="I316" s="96">
        <v>0.88</v>
      </c>
      <c r="J316" s="100">
        <v>1</v>
      </c>
      <c r="K316" s="3"/>
      <c r="L316" s="53"/>
      <c r="M316" s="53"/>
      <c r="N316" s="53"/>
      <c r="O316" s="53"/>
      <c r="P316" s="4" t="s">
        <v>830</v>
      </c>
      <c r="Q316" s="4" t="s">
        <v>831</v>
      </c>
      <c r="R316" s="63">
        <f t="shared" si="16"/>
        <v>212.39999999999998</v>
      </c>
      <c r="S316" s="63"/>
      <c r="T316" s="63"/>
      <c r="U316" s="63"/>
      <c r="V316" s="63"/>
      <c r="W316" s="63"/>
      <c r="X316" s="103">
        <v>70.8</v>
      </c>
      <c r="Y316" s="63">
        <v>141.6</v>
      </c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</row>
    <row r="317" spans="2:48" ht="45">
      <c r="B317" s="42"/>
      <c r="C317" s="42" t="s">
        <v>832</v>
      </c>
      <c r="D317" s="53" t="s">
        <v>587</v>
      </c>
      <c r="E317" s="36"/>
      <c r="F317" s="7" t="s">
        <v>833</v>
      </c>
      <c r="G317" s="12" t="s">
        <v>834</v>
      </c>
      <c r="H317" s="3" t="s">
        <v>835</v>
      </c>
      <c r="I317" s="96">
        <v>0.87</v>
      </c>
      <c r="J317" s="100">
        <v>1</v>
      </c>
      <c r="K317" s="3"/>
      <c r="L317" s="53"/>
      <c r="M317" s="53"/>
      <c r="N317" s="53"/>
      <c r="O317" s="53"/>
      <c r="P317" s="101" t="s">
        <v>836</v>
      </c>
      <c r="Q317" s="101" t="s">
        <v>837</v>
      </c>
      <c r="R317" s="63">
        <f t="shared" si="16"/>
        <v>944</v>
      </c>
      <c r="S317" s="63"/>
      <c r="T317" s="63"/>
      <c r="U317" s="63"/>
      <c r="V317" s="63"/>
      <c r="W317" s="63"/>
      <c r="X317" s="103"/>
      <c r="Y317" s="63"/>
      <c r="Z317" s="63"/>
      <c r="AA317" s="63"/>
      <c r="AB317" s="63"/>
      <c r="AC317" s="63">
        <v>472</v>
      </c>
      <c r="AD317" s="63"/>
      <c r="AE317" s="63"/>
      <c r="AF317" s="63"/>
      <c r="AG317" s="63"/>
      <c r="AH317" s="63"/>
      <c r="AI317" s="63"/>
      <c r="AJ317" s="63"/>
      <c r="AK317" s="63"/>
      <c r="AL317" s="63"/>
      <c r="AM317" s="63">
        <v>472</v>
      </c>
      <c r="AN317" s="63"/>
      <c r="AO317" s="63"/>
      <c r="AP317" s="63"/>
      <c r="AQ317" s="63"/>
      <c r="AR317" s="63"/>
      <c r="AS317" s="63"/>
      <c r="AT317" s="63"/>
      <c r="AU317" s="63"/>
      <c r="AV317" s="63"/>
    </row>
    <row r="318" spans="2:48" ht="56.25">
      <c r="B318" s="42"/>
      <c r="C318" s="42" t="s">
        <v>838</v>
      </c>
      <c r="D318" s="53" t="s">
        <v>591</v>
      </c>
      <c r="E318" s="36"/>
      <c r="F318" s="7" t="s">
        <v>839</v>
      </c>
      <c r="G318" s="12" t="s">
        <v>840</v>
      </c>
      <c r="H318" s="3" t="s">
        <v>841</v>
      </c>
      <c r="I318" s="96">
        <v>0.87</v>
      </c>
      <c r="J318" s="100">
        <v>1</v>
      </c>
      <c r="K318" s="3"/>
      <c r="L318" s="53"/>
      <c r="M318" s="53"/>
      <c r="N318" s="53"/>
      <c r="O318" s="53"/>
      <c r="P318" s="4" t="s">
        <v>682</v>
      </c>
      <c r="Q318" s="4" t="s">
        <v>842</v>
      </c>
      <c r="R318" s="63">
        <f t="shared" si="16"/>
        <v>21759.2</v>
      </c>
      <c r="S318" s="63"/>
      <c r="T318" s="63"/>
      <c r="U318" s="63"/>
      <c r="V318" s="63"/>
      <c r="W318" s="63"/>
      <c r="X318" s="103"/>
      <c r="Y318" s="63"/>
      <c r="Z318" s="63"/>
      <c r="AA318" s="63"/>
      <c r="AB318" s="63"/>
      <c r="AC318" s="63"/>
      <c r="AD318" s="63">
        <v>1180</v>
      </c>
      <c r="AE318" s="63">
        <v>1180</v>
      </c>
      <c r="AF318" s="63">
        <v>1180</v>
      </c>
      <c r="AG318" s="63">
        <v>1180</v>
      </c>
      <c r="AH318" s="63">
        <v>1180</v>
      </c>
      <c r="AI318" s="63">
        <v>1416</v>
      </c>
      <c r="AJ318" s="63">
        <v>1416</v>
      </c>
      <c r="AK318" s="63">
        <v>1416</v>
      </c>
      <c r="AL318" s="63">
        <v>1416</v>
      </c>
      <c r="AM318" s="63">
        <v>1475</v>
      </c>
      <c r="AN318" s="63">
        <v>1475</v>
      </c>
      <c r="AO318" s="63">
        <v>944</v>
      </c>
      <c r="AP318" s="63">
        <v>118</v>
      </c>
      <c r="AQ318" s="63">
        <v>118</v>
      </c>
      <c r="AR318" s="63">
        <v>979.4</v>
      </c>
      <c r="AS318" s="63">
        <v>660.8</v>
      </c>
      <c r="AT318" s="63">
        <v>1475</v>
      </c>
      <c r="AU318" s="63">
        <v>1475</v>
      </c>
      <c r="AV318" s="63">
        <v>1475</v>
      </c>
    </row>
    <row r="319" spans="2:48" ht="45">
      <c r="B319" s="42"/>
      <c r="C319" s="42" t="s">
        <v>843</v>
      </c>
      <c r="D319" s="53" t="s">
        <v>595</v>
      </c>
      <c r="E319" s="36"/>
      <c r="F319" s="7" t="s">
        <v>790</v>
      </c>
      <c r="G319" s="12" t="s">
        <v>844</v>
      </c>
      <c r="H319" s="3" t="s">
        <v>845</v>
      </c>
      <c r="I319" s="96">
        <v>0.87</v>
      </c>
      <c r="J319" s="100">
        <v>1</v>
      </c>
      <c r="K319" s="3"/>
      <c r="L319" s="53"/>
      <c r="M319" s="53"/>
      <c r="N319" s="53"/>
      <c r="O319" s="53"/>
      <c r="P319" s="4" t="s">
        <v>846</v>
      </c>
      <c r="Q319" s="4" t="s">
        <v>847</v>
      </c>
      <c r="R319" s="63">
        <f t="shared" si="16"/>
        <v>141.6</v>
      </c>
      <c r="S319" s="63"/>
      <c r="T319" s="63"/>
      <c r="U319" s="63"/>
      <c r="V319" s="63"/>
      <c r="W319" s="63"/>
      <c r="X319" s="10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>
        <v>141.6</v>
      </c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</row>
    <row r="320" spans="2:48" ht="23.25" customHeight="1">
      <c r="B320" s="42"/>
      <c r="C320" s="42" t="s">
        <v>848</v>
      </c>
      <c r="D320" s="53" t="s">
        <v>599</v>
      </c>
      <c r="E320" s="36"/>
      <c r="F320" s="7" t="s">
        <v>849</v>
      </c>
      <c r="G320" s="12" t="s">
        <v>850</v>
      </c>
      <c r="H320" s="3" t="s">
        <v>800</v>
      </c>
      <c r="I320" s="96">
        <v>0.87</v>
      </c>
      <c r="J320" s="100">
        <v>1</v>
      </c>
      <c r="K320" s="3"/>
      <c r="L320" s="53"/>
      <c r="M320" s="53"/>
      <c r="N320" s="53"/>
      <c r="O320" s="53"/>
      <c r="P320" s="4" t="s">
        <v>198</v>
      </c>
      <c r="Q320" s="4" t="s">
        <v>688</v>
      </c>
      <c r="R320" s="63">
        <f t="shared" si="16"/>
        <v>354</v>
      </c>
      <c r="S320" s="63"/>
      <c r="T320" s="63"/>
      <c r="U320" s="63"/>
      <c r="V320" s="63"/>
      <c r="W320" s="63"/>
      <c r="X320" s="10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>
        <v>354</v>
      </c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</row>
    <row r="321" spans="2:48" ht="36" customHeight="1">
      <c r="B321" s="42"/>
      <c r="C321" s="42" t="s">
        <v>851</v>
      </c>
      <c r="D321" s="53" t="s">
        <v>603</v>
      </c>
      <c r="E321" s="36"/>
      <c r="F321" s="7" t="s">
        <v>852</v>
      </c>
      <c r="G321" s="12" t="s">
        <v>853</v>
      </c>
      <c r="H321" s="3" t="s">
        <v>854</v>
      </c>
      <c r="I321" s="96">
        <v>0.87</v>
      </c>
      <c r="J321" s="100">
        <v>1</v>
      </c>
      <c r="K321" s="3"/>
      <c r="L321" s="53"/>
      <c r="M321" s="53"/>
      <c r="N321" s="53"/>
      <c r="O321" s="53"/>
      <c r="P321" s="4" t="s">
        <v>683</v>
      </c>
      <c r="Q321" s="4" t="s">
        <v>855</v>
      </c>
      <c r="R321" s="63">
        <f t="shared" si="16"/>
        <v>236</v>
      </c>
      <c r="S321" s="63"/>
      <c r="T321" s="63"/>
      <c r="U321" s="63"/>
      <c r="V321" s="63"/>
      <c r="W321" s="63"/>
      <c r="X321" s="103"/>
      <c r="Y321" s="63"/>
      <c r="Z321" s="63"/>
      <c r="AA321" s="63"/>
      <c r="AB321" s="63"/>
      <c r="AC321" s="63"/>
      <c r="AD321" s="63"/>
      <c r="AE321" s="63">
        <v>236</v>
      </c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</row>
    <row r="322" spans="2:48" ht="12">
      <c r="B322" s="42"/>
      <c r="C322" s="42"/>
      <c r="D322" s="130" t="s">
        <v>327</v>
      </c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63">
        <f t="shared" si="16"/>
        <v>45276.76</v>
      </c>
      <c r="S322" s="63"/>
      <c r="T322" s="63"/>
      <c r="U322" s="63">
        <f>SUM(U310:U316)</f>
        <v>354.12</v>
      </c>
      <c r="V322" s="63">
        <f>SUM(V310:V316)</f>
        <v>407.27</v>
      </c>
      <c r="W322" s="63">
        <f>SUM(W310:W316)</f>
        <v>504.91</v>
      </c>
      <c r="X322" s="63">
        <f>SUM(X310:X316)</f>
        <v>472</v>
      </c>
      <c r="Y322" s="63">
        <f aca="true" t="shared" si="17" ref="Y322:AM322">SUM(Y310:Y321)</f>
        <v>566.4</v>
      </c>
      <c r="Z322" s="63">
        <f t="shared" si="17"/>
        <v>424.79999999999995</v>
      </c>
      <c r="AA322" s="63">
        <f t="shared" si="17"/>
        <v>436.6</v>
      </c>
      <c r="AB322" s="63">
        <f t="shared" si="17"/>
        <v>590</v>
      </c>
      <c r="AC322" s="63">
        <f t="shared" si="17"/>
        <v>472</v>
      </c>
      <c r="AD322" s="63">
        <f t="shared" si="17"/>
        <v>1557.6</v>
      </c>
      <c r="AE322" s="63">
        <f t="shared" si="17"/>
        <v>1793.6</v>
      </c>
      <c r="AF322" s="63">
        <f t="shared" si="17"/>
        <v>1557.6</v>
      </c>
      <c r="AG322" s="63">
        <f t="shared" si="17"/>
        <v>1557.6</v>
      </c>
      <c r="AH322" s="63">
        <f t="shared" si="17"/>
        <v>1675.6</v>
      </c>
      <c r="AI322" s="63">
        <f t="shared" si="17"/>
        <v>1805.4</v>
      </c>
      <c r="AJ322" s="63">
        <f t="shared" si="17"/>
        <v>1805.4</v>
      </c>
      <c r="AK322" s="63">
        <f t="shared" si="17"/>
        <v>1624.8600000000001</v>
      </c>
      <c r="AL322" s="63">
        <f t="shared" si="17"/>
        <v>1416</v>
      </c>
      <c r="AM322" s="63">
        <f t="shared" si="17"/>
        <v>2548.8</v>
      </c>
      <c r="AN322" s="63">
        <f>SUM(AN308:AN321)</f>
        <v>3374.8</v>
      </c>
      <c r="AO322" s="63">
        <f>SUM(AO310:AO321)</f>
        <v>944</v>
      </c>
      <c r="AP322" s="63">
        <f>SUM(AP310:AP321)</f>
        <v>118</v>
      </c>
      <c r="AQ322" s="63">
        <f>SUM(AQ310:AQ321)</f>
        <v>118</v>
      </c>
      <c r="AR322" s="63">
        <f>SUM(AR308:AR321)</f>
        <v>8968</v>
      </c>
      <c r="AS322" s="63">
        <f>SUM(AS310:AS321)</f>
        <v>660.8</v>
      </c>
      <c r="AT322" s="63">
        <f>SUM(AT310:AT321)</f>
        <v>1475</v>
      </c>
      <c r="AU322" s="63">
        <f>SUM(AU308:AU321)</f>
        <v>4484</v>
      </c>
      <c r="AV322" s="63">
        <f>SUM(AV308:AV321)</f>
        <v>3563.6</v>
      </c>
    </row>
    <row r="323" spans="2:48" ht="11.25">
      <c r="B323" s="42"/>
      <c r="C323" s="42"/>
      <c r="D323" s="131" t="s">
        <v>635</v>
      </c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</row>
    <row r="324" spans="2:48" s="18" customFormat="1" ht="35.25" customHeight="1">
      <c r="B324" s="51"/>
      <c r="C324" s="51" t="s">
        <v>856</v>
      </c>
      <c r="D324" s="13" t="s">
        <v>330</v>
      </c>
      <c r="E324" s="6"/>
      <c r="F324" s="8" t="s">
        <v>857</v>
      </c>
      <c r="G324" s="14" t="s">
        <v>858</v>
      </c>
      <c r="H324" s="6" t="s">
        <v>859</v>
      </c>
      <c r="I324" s="110">
        <v>0.98</v>
      </c>
      <c r="J324" s="110">
        <v>1</v>
      </c>
      <c r="K324" s="6" t="s">
        <v>860</v>
      </c>
      <c r="L324" s="13" t="s">
        <v>861</v>
      </c>
      <c r="M324" s="13">
        <v>10200</v>
      </c>
      <c r="N324" s="13">
        <v>9648.9</v>
      </c>
      <c r="O324" s="6" t="s">
        <v>862</v>
      </c>
      <c r="P324" s="9" t="s">
        <v>863</v>
      </c>
      <c r="Q324" s="9" t="s">
        <v>864</v>
      </c>
      <c r="R324" s="67">
        <f aca="true" t="shared" si="18" ref="R324:R349">SUM(S324:AV324)</f>
        <v>10053.6</v>
      </c>
      <c r="S324" s="67">
        <v>10053.6</v>
      </c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</row>
    <row r="325" spans="2:48" ht="40.5" customHeight="1">
      <c r="B325" s="42"/>
      <c r="C325" s="42" t="s">
        <v>865</v>
      </c>
      <c r="D325" s="4" t="s">
        <v>336</v>
      </c>
      <c r="E325" s="104"/>
      <c r="F325" s="7" t="s">
        <v>866</v>
      </c>
      <c r="G325" s="12" t="s">
        <v>867</v>
      </c>
      <c r="H325" s="3" t="s">
        <v>868</v>
      </c>
      <c r="I325" s="96">
        <v>0.94</v>
      </c>
      <c r="J325" s="96">
        <v>1</v>
      </c>
      <c r="K325" s="3" t="s">
        <v>869</v>
      </c>
      <c r="L325" s="53" t="s">
        <v>861</v>
      </c>
      <c r="M325" s="53">
        <v>2643.84</v>
      </c>
      <c r="N325" s="53">
        <v>2233.44</v>
      </c>
      <c r="O325" s="3" t="s">
        <v>870</v>
      </c>
      <c r="P325" s="4" t="s">
        <v>559</v>
      </c>
      <c r="Q325" s="4" t="s">
        <v>871</v>
      </c>
      <c r="R325" s="63">
        <f t="shared" si="18"/>
        <v>2360</v>
      </c>
      <c r="S325" s="63">
        <v>2360</v>
      </c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</row>
    <row r="326" spans="2:48" ht="39.75" customHeight="1">
      <c r="B326" s="42"/>
      <c r="C326" s="42" t="s">
        <v>872</v>
      </c>
      <c r="D326" s="4" t="s">
        <v>339</v>
      </c>
      <c r="E326" s="104"/>
      <c r="F326" s="7" t="s">
        <v>873</v>
      </c>
      <c r="G326" s="12" t="s">
        <v>874</v>
      </c>
      <c r="H326" s="3" t="s">
        <v>875</v>
      </c>
      <c r="I326" s="96">
        <v>0.94</v>
      </c>
      <c r="J326" s="96">
        <v>1</v>
      </c>
      <c r="K326" s="3" t="s">
        <v>860</v>
      </c>
      <c r="L326" s="53" t="s">
        <v>861</v>
      </c>
      <c r="M326" s="53">
        <v>9648.9</v>
      </c>
      <c r="N326" s="53">
        <v>9122.78</v>
      </c>
      <c r="O326" s="3" t="s">
        <v>876</v>
      </c>
      <c r="P326" s="4" t="s">
        <v>877</v>
      </c>
      <c r="Q326" s="4" t="s">
        <v>572</v>
      </c>
      <c r="R326" s="63">
        <f t="shared" si="18"/>
        <v>11268.85</v>
      </c>
      <c r="S326" s="63"/>
      <c r="T326" s="63">
        <v>11268.85</v>
      </c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</row>
    <row r="327" spans="1:48" ht="38.25" customHeight="1">
      <c r="A327" s="18" t="s">
        <v>878</v>
      </c>
      <c r="B327" s="91" t="s">
        <v>879</v>
      </c>
      <c r="C327" s="42" t="s">
        <v>880</v>
      </c>
      <c r="D327" s="4" t="s">
        <v>342</v>
      </c>
      <c r="E327" s="104"/>
      <c r="F327" s="7" t="s">
        <v>881</v>
      </c>
      <c r="G327" s="12" t="s">
        <v>882</v>
      </c>
      <c r="H327" s="3" t="s">
        <v>883</v>
      </c>
      <c r="I327" s="96">
        <v>0.94</v>
      </c>
      <c r="J327" s="96">
        <v>1</v>
      </c>
      <c r="K327" s="3" t="s">
        <v>860</v>
      </c>
      <c r="L327" s="53" t="s">
        <v>861</v>
      </c>
      <c r="M327" s="53">
        <v>9122.78</v>
      </c>
      <c r="N327" s="53">
        <v>8859.72</v>
      </c>
      <c r="O327" s="3" t="s">
        <v>884</v>
      </c>
      <c r="P327" s="4" t="s">
        <v>736</v>
      </c>
      <c r="Q327" s="4" t="s">
        <v>794</v>
      </c>
      <c r="R327" s="63">
        <f t="shared" si="18"/>
        <v>7074.97</v>
      </c>
      <c r="S327" s="63"/>
      <c r="T327" s="63"/>
      <c r="U327" s="63">
        <v>7074.97</v>
      </c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</row>
    <row r="328" spans="1:48" ht="39" customHeight="1">
      <c r="A328" s="45" t="s">
        <v>885</v>
      </c>
      <c r="B328" s="42" t="s">
        <v>886</v>
      </c>
      <c r="C328" s="42" t="s">
        <v>887</v>
      </c>
      <c r="D328" s="4" t="s">
        <v>345</v>
      </c>
      <c r="E328" s="104"/>
      <c r="F328" s="7" t="s">
        <v>888</v>
      </c>
      <c r="G328" s="12" t="s">
        <v>889</v>
      </c>
      <c r="H328" s="3" t="s">
        <v>883</v>
      </c>
      <c r="I328" s="96">
        <v>0.94</v>
      </c>
      <c r="J328" s="96">
        <v>1</v>
      </c>
      <c r="K328" s="3" t="s">
        <v>860</v>
      </c>
      <c r="L328" s="53" t="s">
        <v>861</v>
      </c>
      <c r="M328" s="53">
        <v>8859.72</v>
      </c>
      <c r="N328" s="53">
        <v>8596.66</v>
      </c>
      <c r="O328" s="3" t="s">
        <v>884</v>
      </c>
      <c r="P328" s="4" t="s">
        <v>890</v>
      </c>
      <c r="Q328" s="4" t="s">
        <v>891</v>
      </c>
      <c r="R328" s="63">
        <f t="shared" si="18"/>
        <v>7122.94</v>
      </c>
      <c r="S328" s="63"/>
      <c r="T328" s="63"/>
      <c r="U328" s="63"/>
      <c r="V328" s="63">
        <v>7122.94</v>
      </c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</row>
    <row r="329" spans="2:48" ht="38.25" customHeight="1">
      <c r="B329" s="42"/>
      <c r="C329" s="42" t="s">
        <v>892</v>
      </c>
      <c r="D329" s="4" t="s">
        <v>349</v>
      </c>
      <c r="E329" s="104"/>
      <c r="F329" s="7" t="s">
        <v>893</v>
      </c>
      <c r="G329" s="12" t="s">
        <v>894</v>
      </c>
      <c r="H329" s="3" t="s">
        <v>895</v>
      </c>
      <c r="I329" s="96">
        <v>0.94</v>
      </c>
      <c r="J329" s="96">
        <v>1</v>
      </c>
      <c r="K329" s="3" t="s">
        <v>860</v>
      </c>
      <c r="L329" s="53" t="s">
        <v>861</v>
      </c>
      <c r="M329" s="53">
        <v>8596.66</v>
      </c>
      <c r="N329" s="53">
        <v>8321.11</v>
      </c>
      <c r="O329" s="3" t="s">
        <v>896</v>
      </c>
      <c r="P329" s="4" t="s">
        <v>890</v>
      </c>
      <c r="Q329" s="4" t="s">
        <v>891</v>
      </c>
      <c r="R329" s="63">
        <f t="shared" si="18"/>
        <v>4448.96</v>
      </c>
      <c r="S329" s="63"/>
      <c r="T329" s="63"/>
      <c r="U329" s="63"/>
      <c r="V329" s="63">
        <v>4448.96</v>
      </c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</row>
    <row r="330" spans="2:48" ht="47.25" customHeight="1">
      <c r="B330" s="42"/>
      <c r="C330" s="42" t="s">
        <v>897</v>
      </c>
      <c r="D330" s="4" t="s">
        <v>351</v>
      </c>
      <c r="E330" s="104"/>
      <c r="F330" s="7" t="s">
        <v>898</v>
      </c>
      <c r="G330" s="12" t="s">
        <v>899</v>
      </c>
      <c r="H330" s="3" t="s">
        <v>895</v>
      </c>
      <c r="I330" s="96">
        <v>0.94</v>
      </c>
      <c r="J330" s="96">
        <v>1</v>
      </c>
      <c r="K330" s="3" t="s">
        <v>860</v>
      </c>
      <c r="L330" s="53" t="s">
        <v>861</v>
      </c>
      <c r="M330" s="53">
        <v>8321.11</v>
      </c>
      <c r="N330" s="53">
        <v>8045.56</v>
      </c>
      <c r="O330" s="3" t="s">
        <v>896</v>
      </c>
      <c r="P330" s="4" t="s">
        <v>621</v>
      </c>
      <c r="Q330" s="4" t="s">
        <v>900</v>
      </c>
      <c r="R330" s="63">
        <f t="shared" si="18"/>
        <v>4448.96</v>
      </c>
      <c r="S330" s="63"/>
      <c r="T330" s="63"/>
      <c r="U330" s="63"/>
      <c r="V330" s="63"/>
      <c r="W330" s="63">
        <v>4448.96</v>
      </c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</row>
    <row r="331" spans="2:48" ht="33" customHeight="1">
      <c r="B331" s="42"/>
      <c r="C331" s="42" t="s">
        <v>901</v>
      </c>
      <c r="D331" s="4" t="s">
        <v>354</v>
      </c>
      <c r="E331" s="104"/>
      <c r="F331" s="7" t="s">
        <v>902</v>
      </c>
      <c r="G331" s="12" t="s">
        <v>903</v>
      </c>
      <c r="H331" s="3" t="s">
        <v>904</v>
      </c>
      <c r="I331" s="96">
        <v>0.94</v>
      </c>
      <c r="J331" s="96">
        <v>1</v>
      </c>
      <c r="K331" s="3" t="s">
        <v>869</v>
      </c>
      <c r="L331" s="53" t="s">
        <v>861</v>
      </c>
      <c r="M331" s="53">
        <v>2233.44</v>
      </c>
      <c r="N331" s="53">
        <v>2046.86</v>
      </c>
      <c r="O331" s="3" t="s">
        <v>905</v>
      </c>
      <c r="P331" s="4" t="s">
        <v>415</v>
      </c>
      <c r="Q331" s="4" t="s">
        <v>906</v>
      </c>
      <c r="R331" s="63">
        <f t="shared" si="18"/>
        <v>1236.64</v>
      </c>
      <c r="S331" s="63"/>
      <c r="T331" s="63"/>
      <c r="U331" s="63">
        <v>1236.64</v>
      </c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</row>
    <row r="332" spans="2:48" ht="27.75" customHeight="1">
      <c r="B332" s="42"/>
      <c r="C332" s="42" t="s">
        <v>907</v>
      </c>
      <c r="D332" s="4" t="s">
        <v>357</v>
      </c>
      <c r="E332" s="104"/>
      <c r="F332" s="7" t="s">
        <v>908</v>
      </c>
      <c r="G332" s="12" t="s">
        <v>903</v>
      </c>
      <c r="H332" s="3" t="s">
        <v>904</v>
      </c>
      <c r="I332" s="96">
        <v>0.94</v>
      </c>
      <c r="J332" s="96">
        <v>1</v>
      </c>
      <c r="K332" s="3" t="s">
        <v>869</v>
      </c>
      <c r="L332" s="53" t="s">
        <v>861</v>
      </c>
      <c r="M332" s="53">
        <v>2046.86</v>
      </c>
      <c r="N332" s="53">
        <v>1860.27</v>
      </c>
      <c r="O332" s="3" t="s">
        <v>905</v>
      </c>
      <c r="P332" s="4" t="s">
        <v>236</v>
      </c>
      <c r="Q332" s="4" t="s">
        <v>809</v>
      </c>
      <c r="R332" s="63">
        <f t="shared" si="18"/>
        <v>938.1</v>
      </c>
      <c r="S332" s="63"/>
      <c r="T332" s="63"/>
      <c r="U332" s="63"/>
      <c r="V332" s="63"/>
      <c r="W332" s="63">
        <v>938.1</v>
      </c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</row>
    <row r="333" spans="2:48" ht="67.5" customHeight="1">
      <c r="B333" s="42"/>
      <c r="C333" s="42" t="s">
        <v>909</v>
      </c>
      <c r="D333" s="4" t="s">
        <v>361</v>
      </c>
      <c r="E333" s="104"/>
      <c r="F333" s="7" t="s">
        <v>910</v>
      </c>
      <c r="G333" s="12" t="s">
        <v>911</v>
      </c>
      <c r="H333" s="3" t="s">
        <v>912</v>
      </c>
      <c r="I333" s="3" t="s">
        <v>913</v>
      </c>
      <c r="J333" s="3"/>
      <c r="K333" s="3" t="s">
        <v>914</v>
      </c>
      <c r="L333" s="3" t="s">
        <v>915</v>
      </c>
      <c r="M333" s="3" t="s">
        <v>916</v>
      </c>
      <c r="N333" s="3" t="s">
        <v>917</v>
      </c>
      <c r="O333" s="3" t="s">
        <v>918</v>
      </c>
      <c r="P333" s="4" t="s">
        <v>919</v>
      </c>
      <c r="Q333" s="4" t="s">
        <v>920</v>
      </c>
      <c r="R333" s="63">
        <f t="shared" si="18"/>
        <v>572.77</v>
      </c>
      <c r="S333" s="63"/>
      <c r="T333" s="63"/>
      <c r="U333" s="63"/>
      <c r="V333" s="63">
        <v>572.77</v>
      </c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</row>
    <row r="334" spans="2:48" ht="67.5" customHeight="1">
      <c r="B334" s="42"/>
      <c r="C334" s="42" t="s">
        <v>921</v>
      </c>
      <c r="D334" s="4" t="s">
        <v>365</v>
      </c>
      <c r="E334" s="104"/>
      <c r="F334" s="7" t="s">
        <v>922</v>
      </c>
      <c r="G334" s="12" t="s">
        <v>923</v>
      </c>
      <c r="H334" s="3" t="s">
        <v>912</v>
      </c>
      <c r="I334" s="3" t="s">
        <v>913</v>
      </c>
      <c r="J334" s="3"/>
      <c r="K334" s="3" t="s">
        <v>914</v>
      </c>
      <c r="L334" s="3" t="s">
        <v>924</v>
      </c>
      <c r="M334" s="3" t="s">
        <v>925</v>
      </c>
      <c r="N334" s="3" t="s">
        <v>926</v>
      </c>
      <c r="O334" s="3" t="s">
        <v>918</v>
      </c>
      <c r="P334" s="4" t="s">
        <v>927</v>
      </c>
      <c r="Q334" s="4" t="s">
        <v>928</v>
      </c>
      <c r="R334" s="63">
        <f t="shared" si="18"/>
        <v>1156.4</v>
      </c>
      <c r="S334" s="63"/>
      <c r="T334" s="63">
        <v>1156.4</v>
      </c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</row>
    <row r="335" spans="2:48" ht="42" customHeight="1">
      <c r="B335" s="42"/>
      <c r="C335" s="42" t="s">
        <v>929</v>
      </c>
      <c r="D335" s="4" t="s">
        <v>368</v>
      </c>
      <c r="E335" s="104"/>
      <c r="F335" s="7" t="s">
        <v>930</v>
      </c>
      <c r="G335" s="12" t="s">
        <v>931</v>
      </c>
      <c r="H335" s="3" t="s">
        <v>932</v>
      </c>
      <c r="I335" s="96">
        <v>0.85</v>
      </c>
      <c r="J335" s="96">
        <v>1</v>
      </c>
      <c r="K335" s="3" t="s">
        <v>933</v>
      </c>
      <c r="L335" s="3" t="s">
        <v>934</v>
      </c>
      <c r="M335" s="3" t="s">
        <v>935</v>
      </c>
      <c r="N335" s="3" t="s">
        <v>936</v>
      </c>
      <c r="O335" s="3" t="s">
        <v>918</v>
      </c>
      <c r="P335" s="4" t="s">
        <v>505</v>
      </c>
      <c r="Q335" s="4" t="s">
        <v>660</v>
      </c>
      <c r="R335" s="63">
        <f t="shared" si="18"/>
        <v>2955.77</v>
      </c>
      <c r="S335" s="63"/>
      <c r="T335" s="63"/>
      <c r="U335" s="63">
        <v>2860.49</v>
      </c>
      <c r="V335" s="63">
        <v>95.28</v>
      </c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</row>
    <row r="336" spans="2:48" s="18" customFormat="1" ht="27" customHeight="1">
      <c r="B336" s="51"/>
      <c r="C336" s="51" t="s">
        <v>937</v>
      </c>
      <c r="D336" s="9" t="s">
        <v>371</v>
      </c>
      <c r="E336" s="11"/>
      <c r="F336" s="8" t="s">
        <v>938</v>
      </c>
      <c r="G336" s="14" t="s">
        <v>939</v>
      </c>
      <c r="H336" s="6"/>
      <c r="I336" s="110">
        <v>0.82</v>
      </c>
      <c r="J336" s="110">
        <v>1</v>
      </c>
      <c r="K336" s="6" t="s">
        <v>860</v>
      </c>
      <c r="L336" s="13" t="s">
        <v>861</v>
      </c>
      <c r="M336" s="6"/>
      <c r="N336" s="6"/>
      <c r="O336" s="6" t="s">
        <v>940</v>
      </c>
      <c r="P336" s="9" t="s">
        <v>941</v>
      </c>
      <c r="Q336" s="9" t="s">
        <v>942</v>
      </c>
      <c r="R336" s="67">
        <f t="shared" si="18"/>
        <v>77432.78</v>
      </c>
      <c r="S336" s="67"/>
      <c r="T336" s="67"/>
      <c r="U336" s="67"/>
      <c r="V336" s="67"/>
      <c r="W336" s="67"/>
      <c r="X336" s="67">
        <v>7657.02</v>
      </c>
      <c r="Y336" s="67">
        <v>9350.32</v>
      </c>
      <c r="Z336" s="67">
        <v>10269.54</v>
      </c>
      <c r="AA336" s="113">
        <v>9841.2</v>
      </c>
      <c r="AB336" s="114">
        <v>6514.78</v>
      </c>
      <c r="AC336" s="114">
        <v>3714.64</v>
      </c>
      <c r="AD336" s="114">
        <v>5544.82</v>
      </c>
      <c r="AE336" s="114">
        <v>2950</v>
      </c>
      <c r="AF336" s="67">
        <v>5215.599999999999</v>
      </c>
      <c r="AG336" s="67">
        <v>3822.02</v>
      </c>
      <c r="AH336" s="67">
        <v>1967.06</v>
      </c>
      <c r="AI336" s="67">
        <v>3167.12</v>
      </c>
      <c r="AJ336" s="67">
        <v>2773</v>
      </c>
      <c r="AK336" s="67">
        <v>850.78</v>
      </c>
      <c r="AL336" s="67">
        <v>860.2199999999999</v>
      </c>
      <c r="AM336" s="67">
        <v>2934.66</v>
      </c>
      <c r="AN336" s="67"/>
      <c r="AO336" s="67"/>
      <c r="AP336" s="67"/>
      <c r="AQ336" s="67"/>
      <c r="AR336" s="67"/>
      <c r="AS336" s="67"/>
      <c r="AT336" s="67"/>
      <c r="AU336" s="67"/>
      <c r="AV336" s="67"/>
    </row>
    <row r="337" spans="2:48" ht="30.75" customHeight="1">
      <c r="B337" s="42"/>
      <c r="C337" s="42" t="s">
        <v>943</v>
      </c>
      <c r="D337" s="4" t="s">
        <v>374</v>
      </c>
      <c r="E337" s="104"/>
      <c r="F337" s="7" t="s">
        <v>944</v>
      </c>
      <c r="G337" s="12" t="s">
        <v>939</v>
      </c>
      <c r="H337" s="3"/>
      <c r="I337" s="96">
        <v>0.8</v>
      </c>
      <c r="J337" s="96">
        <v>1</v>
      </c>
      <c r="K337" s="3"/>
      <c r="L337" s="53" t="s">
        <v>249</v>
      </c>
      <c r="M337" s="3"/>
      <c r="N337" s="3"/>
      <c r="O337" s="3" t="s">
        <v>940</v>
      </c>
      <c r="P337" s="4" t="s">
        <v>700</v>
      </c>
      <c r="Q337" s="4" t="s">
        <v>945</v>
      </c>
      <c r="R337" s="63">
        <f t="shared" si="18"/>
        <v>44480.09999999999</v>
      </c>
      <c r="S337" s="63"/>
      <c r="T337" s="63"/>
      <c r="U337" s="63"/>
      <c r="V337" s="63"/>
      <c r="W337" s="63"/>
      <c r="X337" s="63"/>
      <c r="Y337" s="63"/>
      <c r="Z337" s="63"/>
      <c r="AA337" s="115"/>
      <c r="AB337" s="103"/>
      <c r="AC337" s="103"/>
      <c r="AD337" s="103"/>
      <c r="AE337" s="103"/>
      <c r="AF337" s="63"/>
      <c r="AG337" s="63"/>
      <c r="AH337" s="63"/>
      <c r="AI337" s="63"/>
      <c r="AJ337" s="63"/>
      <c r="AK337" s="63"/>
      <c r="AL337" s="63"/>
      <c r="AM337" s="63">
        <v>2817.8399999999997</v>
      </c>
      <c r="AN337" s="63">
        <v>5610.9</v>
      </c>
      <c r="AO337" s="63">
        <v>12092.64</v>
      </c>
      <c r="AP337" s="63">
        <v>15150.019999999999</v>
      </c>
      <c r="AQ337" s="63">
        <v>8808.699999999999</v>
      </c>
      <c r="AR337" s="63"/>
      <c r="AS337" s="63"/>
      <c r="AT337" s="63"/>
      <c r="AU337" s="63"/>
      <c r="AV337" s="63"/>
    </row>
    <row r="338" spans="2:48" ht="34.5" customHeight="1">
      <c r="B338" s="42"/>
      <c r="C338" s="42" t="s">
        <v>946</v>
      </c>
      <c r="D338" s="4" t="s">
        <v>377</v>
      </c>
      <c r="E338" s="104"/>
      <c r="F338" s="7" t="s">
        <v>947</v>
      </c>
      <c r="G338" s="12" t="s">
        <v>931</v>
      </c>
      <c r="H338" s="3" t="s">
        <v>948</v>
      </c>
      <c r="I338" s="96">
        <v>0.94</v>
      </c>
      <c r="J338" s="96">
        <v>1</v>
      </c>
      <c r="K338" s="3"/>
      <c r="L338" s="53"/>
      <c r="M338" s="3"/>
      <c r="N338" s="3"/>
      <c r="O338" s="3"/>
      <c r="P338" s="101" t="s">
        <v>941</v>
      </c>
      <c r="Q338" s="101" t="s">
        <v>277</v>
      </c>
      <c r="R338" s="63">
        <f t="shared" si="18"/>
        <v>7003.300000000001</v>
      </c>
      <c r="S338" s="63"/>
      <c r="T338" s="63"/>
      <c r="U338" s="63"/>
      <c r="V338" s="63"/>
      <c r="W338" s="63"/>
      <c r="X338" s="63">
        <v>424.8</v>
      </c>
      <c r="Y338" s="63">
        <v>259.59999999999997</v>
      </c>
      <c r="Z338" s="63">
        <v>247.8</v>
      </c>
      <c r="AA338" s="115">
        <v>247.8</v>
      </c>
      <c r="AB338" s="103">
        <v>236</v>
      </c>
      <c r="AC338" s="103"/>
      <c r="AD338" s="103">
        <v>118</v>
      </c>
      <c r="AE338" s="103"/>
      <c r="AF338" s="63">
        <v>424.79999999999995</v>
      </c>
      <c r="AG338" s="63">
        <v>118</v>
      </c>
      <c r="AH338" s="63">
        <v>2743.5</v>
      </c>
      <c r="AI338" s="63">
        <v>118</v>
      </c>
      <c r="AJ338" s="63">
        <v>118</v>
      </c>
      <c r="AK338" s="63">
        <v>118</v>
      </c>
      <c r="AL338" s="63"/>
      <c r="AM338" s="63">
        <v>247.8</v>
      </c>
      <c r="AN338" s="63"/>
      <c r="AO338" s="63"/>
      <c r="AP338" s="63"/>
      <c r="AQ338" s="63"/>
      <c r="AR338" s="63">
        <v>424.79999999999995</v>
      </c>
      <c r="AS338" s="63">
        <v>424.79999999999995</v>
      </c>
      <c r="AT338" s="63">
        <v>118</v>
      </c>
      <c r="AU338" s="63">
        <v>495.6</v>
      </c>
      <c r="AV338" s="63">
        <v>118</v>
      </c>
    </row>
    <row r="339" spans="2:48" s="18" customFormat="1" ht="48.75" customHeight="1">
      <c r="B339" s="51"/>
      <c r="C339" s="51" t="s">
        <v>921</v>
      </c>
      <c r="D339" s="9" t="s">
        <v>379</v>
      </c>
      <c r="E339" s="11"/>
      <c r="F339" s="8" t="s">
        <v>949</v>
      </c>
      <c r="G339" s="14" t="s">
        <v>950</v>
      </c>
      <c r="H339" s="6" t="s">
        <v>912</v>
      </c>
      <c r="I339" s="6" t="s">
        <v>951</v>
      </c>
      <c r="J339" s="6"/>
      <c r="K339" s="6" t="s">
        <v>914</v>
      </c>
      <c r="L339" s="6" t="s">
        <v>924</v>
      </c>
      <c r="M339" s="6" t="s">
        <v>925</v>
      </c>
      <c r="N339" s="6" t="s">
        <v>926</v>
      </c>
      <c r="O339" s="6" t="s">
        <v>918</v>
      </c>
      <c r="P339" s="11" t="s">
        <v>952</v>
      </c>
      <c r="Q339" s="11" t="s">
        <v>953</v>
      </c>
      <c r="R339" s="67">
        <f t="shared" si="18"/>
        <v>1156.4</v>
      </c>
      <c r="S339" s="67"/>
      <c r="T339" s="67"/>
      <c r="U339" s="67"/>
      <c r="V339" s="67"/>
      <c r="W339" s="67"/>
      <c r="X339" s="67"/>
      <c r="Y339" s="67">
        <v>1156.4</v>
      </c>
      <c r="Z339" s="67"/>
      <c r="AA339" s="113"/>
      <c r="AB339" s="114"/>
      <c r="AC339" s="114"/>
      <c r="AD339" s="114"/>
      <c r="AE339" s="114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</row>
    <row r="340" spans="2:48" ht="54" customHeight="1">
      <c r="B340" s="42"/>
      <c r="C340" s="42" t="s">
        <v>865</v>
      </c>
      <c r="D340" s="4" t="s">
        <v>381</v>
      </c>
      <c r="E340" s="104"/>
      <c r="F340" s="7" t="s">
        <v>954</v>
      </c>
      <c r="G340" s="12" t="s">
        <v>867</v>
      </c>
      <c r="H340" s="3" t="s">
        <v>868</v>
      </c>
      <c r="I340" s="96">
        <v>0.94</v>
      </c>
      <c r="J340" s="96">
        <v>1</v>
      </c>
      <c r="K340" s="3" t="s">
        <v>869</v>
      </c>
      <c r="L340" s="53" t="s">
        <v>861</v>
      </c>
      <c r="M340" s="3"/>
      <c r="N340" s="3"/>
      <c r="O340" s="3"/>
      <c r="P340" s="4" t="s">
        <v>955</v>
      </c>
      <c r="Q340" s="4" t="s">
        <v>956</v>
      </c>
      <c r="R340" s="63">
        <f t="shared" si="18"/>
        <v>3540</v>
      </c>
      <c r="S340" s="63"/>
      <c r="T340" s="63"/>
      <c r="U340" s="63"/>
      <c r="V340" s="63"/>
      <c r="W340" s="63"/>
      <c r="X340" s="63"/>
      <c r="Y340" s="63"/>
      <c r="Z340" s="63"/>
      <c r="AA340" s="115"/>
      <c r="AB340" s="103">
        <v>1180</v>
      </c>
      <c r="AC340" s="103">
        <v>2360</v>
      </c>
      <c r="AD340" s="103"/>
      <c r="AE340" s="10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</row>
    <row r="341" spans="2:48" ht="43.5" customHeight="1">
      <c r="B341" s="42"/>
      <c r="C341" s="42" t="s">
        <v>957</v>
      </c>
      <c r="D341" s="4" t="s">
        <v>384</v>
      </c>
      <c r="E341" s="104"/>
      <c r="F341" s="7" t="s">
        <v>958</v>
      </c>
      <c r="G341" s="12" t="s">
        <v>959</v>
      </c>
      <c r="H341" s="3" t="s">
        <v>960</v>
      </c>
      <c r="I341" s="96">
        <v>0.94</v>
      </c>
      <c r="J341" s="96">
        <v>1</v>
      </c>
      <c r="K341" s="3"/>
      <c r="L341" s="53"/>
      <c r="M341" s="3"/>
      <c r="N341" s="3"/>
      <c r="O341" s="3"/>
      <c r="P341" s="4" t="s">
        <v>955</v>
      </c>
      <c r="Q341" s="4" t="s">
        <v>961</v>
      </c>
      <c r="R341" s="63">
        <f t="shared" si="18"/>
        <v>12115.060000000001</v>
      </c>
      <c r="S341" s="63"/>
      <c r="T341" s="63"/>
      <c r="U341" s="63"/>
      <c r="V341" s="63"/>
      <c r="W341" s="63"/>
      <c r="X341" s="63"/>
      <c r="Y341" s="63"/>
      <c r="Z341" s="63"/>
      <c r="AA341" s="115"/>
      <c r="AB341" s="103">
        <v>1180</v>
      </c>
      <c r="AC341" s="103">
        <v>1180</v>
      </c>
      <c r="AD341" s="103">
        <v>1180</v>
      </c>
      <c r="AE341" s="103">
        <v>944</v>
      </c>
      <c r="AF341" s="63">
        <v>590</v>
      </c>
      <c r="AG341" s="63">
        <v>590</v>
      </c>
      <c r="AH341" s="63">
        <v>590</v>
      </c>
      <c r="AI341" s="63">
        <v>354</v>
      </c>
      <c r="AJ341" s="63">
        <v>377.6</v>
      </c>
      <c r="AK341" s="63">
        <v>118</v>
      </c>
      <c r="AL341" s="63">
        <v>846.06</v>
      </c>
      <c r="AM341" s="63">
        <v>377.6</v>
      </c>
      <c r="AN341" s="63">
        <v>377.6</v>
      </c>
      <c r="AO341" s="63">
        <v>0</v>
      </c>
      <c r="AP341" s="63">
        <v>377.6</v>
      </c>
      <c r="AQ341" s="63">
        <v>590</v>
      </c>
      <c r="AR341" s="63">
        <v>601.8</v>
      </c>
      <c r="AS341" s="63">
        <v>377.6</v>
      </c>
      <c r="AT341" s="63">
        <v>377.6</v>
      </c>
      <c r="AU341" s="63">
        <v>141.6</v>
      </c>
      <c r="AV341" s="63">
        <v>944</v>
      </c>
    </row>
    <row r="342" spans="2:48" ht="59.25" customHeight="1">
      <c r="B342" s="42"/>
      <c r="C342" s="42" t="s">
        <v>962</v>
      </c>
      <c r="D342" s="4" t="s">
        <v>386</v>
      </c>
      <c r="E342" s="104"/>
      <c r="F342" s="7" t="s">
        <v>963</v>
      </c>
      <c r="G342" s="12" t="s">
        <v>964</v>
      </c>
      <c r="H342" s="3" t="s">
        <v>965</v>
      </c>
      <c r="I342" s="96">
        <v>1</v>
      </c>
      <c r="J342" s="96">
        <v>1</v>
      </c>
      <c r="K342" s="3"/>
      <c r="L342" s="53"/>
      <c r="M342" s="3"/>
      <c r="N342" s="3"/>
      <c r="O342" s="3"/>
      <c r="P342" s="4" t="s">
        <v>966</v>
      </c>
      <c r="Q342" s="4" t="s">
        <v>967</v>
      </c>
      <c r="R342" s="63">
        <f t="shared" si="18"/>
        <v>283.2</v>
      </c>
      <c r="S342" s="63"/>
      <c r="T342" s="63"/>
      <c r="U342" s="63"/>
      <c r="V342" s="63"/>
      <c r="W342" s="63"/>
      <c r="X342" s="63"/>
      <c r="Y342" s="63"/>
      <c r="Z342" s="63"/>
      <c r="AA342" s="115"/>
      <c r="AB342" s="103"/>
      <c r="AC342" s="103">
        <v>283.2</v>
      </c>
      <c r="AD342" s="103"/>
      <c r="AE342" s="10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</row>
    <row r="343" spans="2:48" ht="43.5" customHeight="1">
      <c r="B343" s="42"/>
      <c r="C343" s="42" t="s">
        <v>968</v>
      </c>
      <c r="D343" s="4" t="s">
        <v>389</v>
      </c>
      <c r="E343" s="104"/>
      <c r="F343" s="7" t="s">
        <v>969</v>
      </c>
      <c r="G343" s="12" t="s">
        <v>970</v>
      </c>
      <c r="H343" s="3" t="s">
        <v>971</v>
      </c>
      <c r="I343" s="3" t="s">
        <v>972</v>
      </c>
      <c r="J343" s="96">
        <v>0.94</v>
      </c>
      <c r="K343" s="96">
        <v>1</v>
      </c>
      <c r="L343" s="53"/>
      <c r="M343" s="3"/>
      <c r="N343" s="3"/>
      <c r="O343" s="3"/>
      <c r="P343" s="101" t="s">
        <v>973</v>
      </c>
      <c r="Q343" s="101" t="s">
        <v>974</v>
      </c>
      <c r="R343" s="63">
        <f t="shared" si="18"/>
        <v>2437.88</v>
      </c>
      <c r="S343" s="63"/>
      <c r="T343" s="63"/>
      <c r="U343" s="63"/>
      <c r="V343" s="63"/>
      <c r="W343" s="63"/>
      <c r="X343" s="63"/>
      <c r="Y343" s="63"/>
      <c r="Z343" s="63"/>
      <c r="AA343" s="115"/>
      <c r="AB343" s="103"/>
      <c r="AC343" s="103"/>
      <c r="AD343" s="103"/>
      <c r="AE343" s="103">
        <v>1334.58</v>
      </c>
      <c r="AF343" s="63">
        <v>0</v>
      </c>
      <c r="AG343" s="63">
        <v>1103.3</v>
      </c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</row>
    <row r="344" spans="2:48" ht="76.5" customHeight="1">
      <c r="B344" s="42"/>
      <c r="C344" s="42" t="s">
        <v>975</v>
      </c>
      <c r="D344" s="4" t="s">
        <v>392</v>
      </c>
      <c r="E344" s="104"/>
      <c r="F344" s="7" t="s">
        <v>976</v>
      </c>
      <c r="G344" s="12" t="s">
        <v>911</v>
      </c>
      <c r="H344" s="3" t="s">
        <v>912</v>
      </c>
      <c r="I344" s="3" t="s">
        <v>913</v>
      </c>
      <c r="J344" s="3"/>
      <c r="K344" s="3" t="s">
        <v>914</v>
      </c>
      <c r="L344" s="3" t="s">
        <v>915</v>
      </c>
      <c r="M344" s="3" t="s">
        <v>916</v>
      </c>
      <c r="N344" s="3" t="s">
        <v>917</v>
      </c>
      <c r="O344" s="3" t="s">
        <v>918</v>
      </c>
      <c r="P344" s="101" t="s">
        <v>977</v>
      </c>
      <c r="Q344" s="101" t="s">
        <v>978</v>
      </c>
      <c r="R344" s="63">
        <f t="shared" si="18"/>
        <v>2124</v>
      </c>
      <c r="S344" s="63"/>
      <c r="T344" s="63"/>
      <c r="U344" s="63"/>
      <c r="V344" s="63"/>
      <c r="W344" s="63"/>
      <c r="X344" s="63"/>
      <c r="Y344" s="63"/>
      <c r="Z344" s="63"/>
      <c r="AA344" s="115"/>
      <c r="AB344" s="103"/>
      <c r="AC344" s="103"/>
      <c r="AD344" s="103"/>
      <c r="AE344" s="103">
        <v>944</v>
      </c>
      <c r="AF344" s="63"/>
      <c r="AG344" s="63"/>
      <c r="AH344" s="63"/>
      <c r="AI344" s="63"/>
      <c r="AJ344" s="63"/>
      <c r="AK344" s="63"/>
      <c r="AL344" s="63"/>
      <c r="AM344" s="63"/>
      <c r="AN344" s="63"/>
      <c r="AO344" s="63">
        <v>1180</v>
      </c>
      <c r="AP344" s="63"/>
      <c r="AQ344" s="63"/>
      <c r="AR344" s="63"/>
      <c r="AS344" s="63"/>
      <c r="AT344" s="63"/>
      <c r="AU344" s="63"/>
      <c r="AV344" s="63"/>
    </row>
    <row r="345" spans="2:48" ht="42" customHeight="1">
      <c r="B345" s="42"/>
      <c r="C345" s="42" t="s">
        <v>979</v>
      </c>
      <c r="D345" s="4" t="s">
        <v>395</v>
      </c>
      <c r="E345" s="104"/>
      <c r="F345" s="7" t="s">
        <v>980</v>
      </c>
      <c r="G345" s="12" t="s">
        <v>981</v>
      </c>
      <c r="H345" s="3" t="s">
        <v>859</v>
      </c>
      <c r="I345" s="96">
        <v>0.98</v>
      </c>
      <c r="J345" s="96">
        <v>1</v>
      </c>
      <c r="K345" s="3" t="s">
        <v>860</v>
      </c>
      <c r="L345" s="53"/>
      <c r="M345" s="3"/>
      <c r="N345" s="3"/>
      <c r="O345" s="3"/>
      <c r="P345" s="101" t="s">
        <v>982</v>
      </c>
      <c r="Q345" s="101" t="s">
        <v>983</v>
      </c>
      <c r="R345" s="63">
        <f t="shared" si="18"/>
        <v>11481.400000000001</v>
      </c>
      <c r="S345" s="63"/>
      <c r="T345" s="63"/>
      <c r="U345" s="63"/>
      <c r="V345" s="63"/>
      <c r="W345" s="63"/>
      <c r="X345" s="63"/>
      <c r="Y345" s="63"/>
      <c r="Z345" s="63"/>
      <c r="AA345" s="115"/>
      <c r="AB345" s="103"/>
      <c r="AC345" s="103"/>
      <c r="AD345" s="103"/>
      <c r="AE345" s="103"/>
      <c r="AF345" s="63"/>
      <c r="AG345" s="63"/>
      <c r="AH345" s="63"/>
      <c r="AI345" s="63">
        <v>1427.8</v>
      </c>
      <c r="AJ345" s="63">
        <v>0</v>
      </c>
      <c r="AK345" s="63">
        <v>5026.8</v>
      </c>
      <c r="AL345" s="63">
        <v>5026.8</v>
      </c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</row>
    <row r="346" spans="2:48" s="18" customFormat="1" ht="51.75" customHeight="1">
      <c r="B346" s="51"/>
      <c r="C346" s="51" t="s">
        <v>984</v>
      </c>
      <c r="D346" s="9" t="s">
        <v>397</v>
      </c>
      <c r="E346" s="11"/>
      <c r="F346" s="8" t="s">
        <v>985</v>
      </c>
      <c r="G346" s="14" t="s">
        <v>899</v>
      </c>
      <c r="H346" s="6" t="s">
        <v>895</v>
      </c>
      <c r="I346" s="110">
        <v>0.94</v>
      </c>
      <c r="J346" s="110">
        <v>1</v>
      </c>
      <c r="K346" s="6" t="s">
        <v>860</v>
      </c>
      <c r="L346" s="13"/>
      <c r="M346" s="6"/>
      <c r="N346" s="6"/>
      <c r="O346" s="6"/>
      <c r="P346" s="11" t="s">
        <v>986</v>
      </c>
      <c r="Q346" s="11" t="s">
        <v>987</v>
      </c>
      <c r="R346" s="67">
        <f t="shared" si="18"/>
        <v>13795.380000000001</v>
      </c>
      <c r="S346" s="67"/>
      <c r="T346" s="67"/>
      <c r="U346" s="67"/>
      <c r="V346" s="67"/>
      <c r="W346" s="67"/>
      <c r="X346" s="67"/>
      <c r="Y346" s="67"/>
      <c r="Z346" s="67"/>
      <c r="AA346" s="113"/>
      <c r="AB346" s="114"/>
      <c r="AC346" s="114"/>
      <c r="AD346" s="114"/>
      <c r="AE346" s="114"/>
      <c r="AF346" s="67"/>
      <c r="AG346" s="67"/>
      <c r="AH346" s="67"/>
      <c r="AI346" s="67"/>
      <c r="AJ346" s="67">
        <v>2250.2599999999998</v>
      </c>
      <c r="AK346" s="67"/>
      <c r="AL346" s="67"/>
      <c r="AM346" s="67">
        <v>5772.56</v>
      </c>
      <c r="AN346" s="67">
        <v>5772.56</v>
      </c>
      <c r="AO346" s="67"/>
      <c r="AP346" s="67"/>
      <c r="AQ346" s="67"/>
      <c r="AR346" s="67"/>
      <c r="AS346" s="67"/>
      <c r="AT346" s="67"/>
      <c r="AU346" s="67"/>
      <c r="AV346" s="67"/>
    </row>
    <row r="347" spans="2:48" ht="50.25" customHeight="1">
      <c r="B347" s="42"/>
      <c r="C347" s="42" t="s">
        <v>988</v>
      </c>
      <c r="D347" s="4" t="s">
        <v>400</v>
      </c>
      <c r="E347" s="104"/>
      <c r="F347" s="7" t="s">
        <v>989</v>
      </c>
      <c r="G347" s="12" t="s">
        <v>990</v>
      </c>
      <c r="H347" s="3" t="s">
        <v>991</v>
      </c>
      <c r="I347" s="96">
        <v>1</v>
      </c>
      <c r="J347" s="96">
        <v>1</v>
      </c>
      <c r="K347" s="3"/>
      <c r="L347" s="53"/>
      <c r="M347" s="3"/>
      <c r="N347" s="3"/>
      <c r="O347" s="3"/>
      <c r="P347" s="101" t="s">
        <v>992</v>
      </c>
      <c r="Q347" s="101" t="s">
        <v>993</v>
      </c>
      <c r="R347" s="63">
        <f t="shared" si="18"/>
        <v>53466.98</v>
      </c>
      <c r="S347" s="63"/>
      <c r="T347" s="63"/>
      <c r="U347" s="63"/>
      <c r="V347" s="63"/>
      <c r="W347" s="63"/>
      <c r="X347" s="63"/>
      <c r="Y347" s="63"/>
      <c r="Z347" s="63"/>
      <c r="AA347" s="115"/>
      <c r="AB347" s="103"/>
      <c r="AC347" s="103"/>
      <c r="AD347" s="103"/>
      <c r="AE347" s="10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>
        <v>5514.14</v>
      </c>
      <c r="AR347" s="63">
        <v>6624.52</v>
      </c>
      <c r="AS347" s="63">
        <v>15630.28</v>
      </c>
      <c r="AT347" s="63">
        <v>8238.76</v>
      </c>
      <c r="AU347" s="63">
        <v>5182.5599999999995</v>
      </c>
      <c r="AV347" s="63">
        <v>12276.72</v>
      </c>
    </row>
    <row r="348" spans="2:48" ht="42" customHeight="1">
      <c r="B348" s="42"/>
      <c r="C348" s="42" t="s">
        <v>968</v>
      </c>
      <c r="D348" s="4" t="s">
        <v>402</v>
      </c>
      <c r="E348" s="104"/>
      <c r="F348" s="7" t="s">
        <v>994</v>
      </c>
      <c r="G348" s="12" t="s">
        <v>995</v>
      </c>
      <c r="H348" s="3" t="s">
        <v>996</v>
      </c>
      <c r="I348" s="96">
        <v>0.94</v>
      </c>
      <c r="J348" s="96">
        <v>1</v>
      </c>
      <c r="K348" s="3"/>
      <c r="L348" s="53"/>
      <c r="M348" s="3"/>
      <c r="N348" s="3"/>
      <c r="O348" s="3"/>
      <c r="P348" s="101" t="s">
        <v>997</v>
      </c>
      <c r="Q348" s="101" t="s">
        <v>998</v>
      </c>
      <c r="R348" s="63">
        <f t="shared" si="18"/>
        <v>2437.88</v>
      </c>
      <c r="S348" s="63"/>
      <c r="T348" s="63"/>
      <c r="U348" s="63"/>
      <c r="V348" s="63"/>
      <c r="W348" s="63"/>
      <c r="X348" s="63"/>
      <c r="Y348" s="63"/>
      <c r="Z348" s="63"/>
      <c r="AA348" s="115"/>
      <c r="AB348" s="103"/>
      <c r="AC348" s="103"/>
      <c r="AD348" s="103"/>
      <c r="AE348" s="10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>
        <v>1334.58</v>
      </c>
      <c r="AP348" s="63"/>
      <c r="AQ348" s="63">
        <v>1103.3</v>
      </c>
      <c r="AR348" s="63"/>
      <c r="AS348" s="63"/>
      <c r="AT348" s="63"/>
      <c r="AU348" s="63"/>
      <c r="AV348" s="63"/>
    </row>
    <row r="349" spans="2:48" ht="56.25">
      <c r="B349" s="42"/>
      <c r="C349" s="42" t="s">
        <v>999</v>
      </c>
      <c r="D349" s="4" t="s">
        <v>404</v>
      </c>
      <c r="E349" s="104"/>
      <c r="F349" s="7" t="s">
        <v>1000</v>
      </c>
      <c r="G349" s="12" t="s">
        <v>1001</v>
      </c>
      <c r="H349" s="3" t="s">
        <v>1002</v>
      </c>
      <c r="I349" s="96">
        <v>0.98</v>
      </c>
      <c r="J349" s="96">
        <v>1</v>
      </c>
      <c r="K349" s="3"/>
      <c r="L349" s="53"/>
      <c r="M349" s="3"/>
      <c r="N349" s="3"/>
      <c r="O349" s="3"/>
      <c r="P349" s="101" t="s">
        <v>1003</v>
      </c>
      <c r="Q349" s="101" t="s">
        <v>1004</v>
      </c>
      <c r="R349" s="63">
        <f t="shared" si="18"/>
        <v>15828.519999999999</v>
      </c>
      <c r="S349" s="63"/>
      <c r="T349" s="63"/>
      <c r="U349" s="63"/>
      <c r="V349" s="63"/>
      <c r="W349" s="63"/>
      <c r="X349" s="63"/>
      <c r="Y349" s="63"/>
      <c r="Z349" s="63"/>
      <c r="AA349" s="115"/>
      <c r="AB349" s="103"/>
      <c r="AC349" s="103"/>
      <c r="AD349" s="103"/>
      <c r="AE349" s="10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>
        <v>7324.259999999999</v>
      </c>
      <c r="AU349" s="63">
        <v>7324.259999999999</v>
      </c>
      <c r="AV349" s="63">
        <v>1180</v>
      </c>
    </row>
    <row r="350" spans="2:48" ht="12">
      <c r="B350" s="42"/>
      <c r="C350" s="42"/>
      <c r="D350" s="130" t="s">
        <v>452</v>
      </c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63">
        <f aca="true" t="shared" si="19" ref="R350:AV350">SUM(R324:R349)</f>
        <v>301220.83999999997</v>
      </c>
      <c r="S350" s="63">
        <f t="shared" si="19"/>
        <v>12413.6</v>
      </c>
      <c r="T350" s="63">
        <f t="shared" si="19"/>
        <v>12425.25</v>
      </c>
      <c r="U350" s="63">
        <f t="shared" si="19"/>
        <v>11172.1</v>
      </c>
      <c r="V350" s="63">
        <f t="shared" si="19"/>
        <v>12239.95</v>
      </c>
      <c r="W350" s="63">
        <f t="shared" si="19"/>
        <v>5387.06</v>
      </c>
      <c r="X350" s="63">
        <f t="shared" si="19"/>
        <v>8081.820000000001</v>
      </c>
      <c r="Y350" s="63">
        <f t="shared" si="19"/>
        <v>10766.32</v>
      </c>
      <c r="Z350" s="63">
        <f t="shared" si="19"/>
        <v>10517.34</v>
      </c>
      <c r="AA350" s="63">
        <f t="shared" si="19"/>
        <v>10089</v>
      </c>
      <c r="AB350" s="63">
        <f t="shared" si="19"/>
        <v>9110.779999999999</v>
      </c>
      <c r="AC350" s="63">
        <f t="shared" si="19"/>
        <v>7537.839999999999</v>
      </c>
      <c r="AD350" s="63">
        <f t="shared" si="19"/>
        <v>6842.82</v>
      </c>
      <c r="AE350" s="63">
        <f t="shared" si="19"/>
        <v>6172.58</v>
      </c>
      <c r="AF350" s="63">
        <f t="shared" si="19"/>
        <v>6230.4</v>
      </c>
      <c r="AG350" s="63">
        <f t="shared" si="19"/>
        <v>5633.320000000001</v>
      </c>
      <c r="AH350" s="63">
        <f t="shared" si="19"/>
        <v>5300.5599999999995</v>
      </c>
      <c r="AI350" s="63">
        <f t="shared" si="19"/>
        <v>5066.92</v>
      </c>
      <c r="AJ350" s="63">
        <f t="shared" si="19"/>
        <v>5518.86</v>
      </c>
      <c r="AK350" s="63">
        <f t="shared" si="19"/>
        <v>6113.58</v>
      </c>
      <c r="AL350" s="63">
        <f t="shared" si="19"/>
        <v>6733.08</v>
      </c>
      <c r="AM350" s="63">
        <f t="shared" si="19"/>
        <v>12150.460000000001</v>
      </c>
      <c r="AN350" s="63">
        <f t="shared" si="19"/>
        <v>11761.060000000001</v>
      </c>
      <c r="AO350" s="63">
        <f t="shared" si="19"/>
        <v>14607.22</v>
      </c>
      <c r="AP350" s="63">
        <f t="shared" si="19"/>
        <v>15527.619999999999</v>
      </c>
      <c r="AQ350" s="63">
        <f t="shared" si="19"/>
        <v>16016.14</v>
      </c>
      <c r="AR350" s="63">
        <f t="shared" si="19"/>
        <v>7651.120000000001</v>
      </c>
      <c r="AS350" s="63">
        <f t="shared" si="19"/>
        <v>16432.68</v>
      </c>
      <c r="AT350" s="63">
        <f t="shared" si="19"/>
        <v>16058.619999999999</v>
      </c>
      <c r="AU350" s="63">
        <f t="shared" si="19"/>
        <v>13144.019999999999</v>
      </c>
      <c r="AV350" s="63">
        <f t="shared" si="19"/>
        <v>14518.72</v>
      </c>
    </row>
    <row r="351" spans="1:48" s="20" customFormat="1" ht="11.25">
      <c r="A351" s="52"/>
      <c r="B351" s="42"/>
      <c r="C351" s="42"/>
      <c r="D351" s="126" t="s">
        <v>724</v>
      </c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</row>
    <row r="352" spans="1:48" s="20" customFormat="1" ht="11.25" hidden="1">
      <c r="A352" s="52"/>
      <c r="B352" s="42"/>
      <c r="C352" s="42"/>
      <c r="D352" s="125" t="s">
        <v>725</v>
      </c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</row>
    <row r="353" spans="2:48" ht="12" hidden="1">
      <c r="B353" s="42"/>
      <c r="C353" s="42"/>
      <c r="D353" s="53" t="s">
        <v>456</v>
      </c>
      <c r="E353" s="36"/>
      <c r="F353" s="7"/>
      <c r="G353" s="12"/>
      <c r="H353" s="3"/>
      <c r="I353" s="3"/>
      <c r="J353" s="3"/>
      <c r="K353" s="3"/>
      <c r="L353" s="53"/>
      <c r="M353" s="53"/>
      <c r="N353" s="53"/>
      <c r="O353" s="53"/>
      <c r="P353" s="4"/>
      <c r="Q353" s="4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</row>
    <row r="354" spans="2:48" ht="12" hidden="1">
      <c r="B354" s="42"/>
      <c r="C354" s="42"/>
      <c r="D354" s="53" t="s">
        <v>459</v>
      </c>
      <c r="E354" s="36"/>
      <c r="F354" s="7"/>
      <c r="G354" s="12"/>
      <c r="H354" s="3"/>
      <c r="I354" s="3"/>
      <c r="J354" s="3"/>
      <c r="K354" s="3"/>
      <c r="L354" s="53"/>
      <c r="M354" s="53"/>
      <c r="N354" s="53"/>
      <c r="O354" s="53"/>
      <c r="P354" s="4"/>
      <c r="Q354" s="4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</row>
    <row r="355" spans="2:48" ht="11.25" hidden="1">
      <c r="B355" s="42"/>
      <c r="C355" s="42"/>
      <c r="D355" s="125" t="s">
        <v>460</v>
      </c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</row>
    <row r="356" spans="2:48" ht="12" hidden="1">
      <c r="B356" s="42"/>
      <c r="C356" s="42"/>
      <c r="D356" s="53" t="s">
        <v>461</v>
      </c>
      <c r="E356" s="36"/>
      <c r="F356" s="7"/>
      <c r="G356" s="12"/>
      <c r="H356" s="3"/>
      <c r="I356" s="3"/>
      <c r="J356" s="3"/>
      <c r="K356" s="3"/>
      <c r="L356" s="53"/>
      <c r="M356" s="53"/>
      <c r="N356" s="53"/>
      <c r="O356" s="53"/>
      <c r="P356" s="4"/>
      <c r="Q356" s="4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</row>
    <row r="357" spans="2:48" ht="12" hidden="1">
      <c r="B357" s="42"/>
      <c r="C357" s="42"/>
      <c r="D357" s="53" t="s">
        <v>462</v>
      </c>
      <c r="E357" s="36"/>
      <c r="F357" s="7"/>
      <c r="G357" s="12"/>
      <c r="H357" s="3"/>
      <c r="I357" s="3"/>
      <c r="J357" s="3"/>
      <c r="K357" s="3"/>
      <c r="L357" s="53"/>
      <c r="M357" s="53"/>
      <c r="N357" s="53"/>
      <c r="O357" s="53"/>
      <c r="P357" s="4"/>
      <c r="Q357" s="4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</row>
    <row r="358" spans="2:48" ht="12" hidden="1">
      <c r="B358" s="42"/>
      <c r="C358" s="42"/>
      <c r="D358" s="130" t="s">
        <v>463</v>
      </c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</row>
    <row r="359" spans="1:48" s="21" customFormat="1" ht="15.75" hidden="1">
      <c r="A359" s="105"/>
      <c r="B359" s="106"/>
      <c r="C359" s="106"/>
      <c r="E359" s="107"/>
      <c r="F359" s="108" t="s">
        <v>1005</v>
      </c>
      <c r="G359" s="109"/>
      <c r="I359" s="111"/>
      <c r="J359" s="111"/>
      <c r="M359" s="111"/>
      <c r="N359" s="111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</row>
    <row r="360" spans="2:48" ht="15.75">
      <c r="B360" s="106"/>
      <c r="C360" s="106"/>
      <c r="D360" s="28"/>
      <c r="F360" s="50"/>
      <c r="G360" s="20"/>
      <c r="H360" s="28"/>
      <c r="I360" s="53"/>
      <c r="J360" s="53"/>
      <c r="K360" s="28"/>
      <c r="L360" s="28"/>
      <c r="M360" s="53"/>
      <c r="N360" s="53"/>
      <c r="O360" s="28"/>
      <c r="P360" s="28"/>
      <c r="Q360" s="2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</row>
    <row r="361" spans="4:48" ht="12">
      <c r="D361" s="28"/>
      <c r="F361" s="50"/>
      <c r="G361" s="20"/>
      <c r="H361" s="28"/>
      <c r="I361" s="53"/>
      <c r="J361" s="53"/>
      <c r="K361" s="28"/>
      <c r="L361" s="28"/>
      <c r="M361" s="53"/>
      <c r="N361" s="53"/>
      <c r="O361" s="28"/>
      <c r="P361" s="28"/>
      <c r="Q361" s="2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</row>
    <row r="362" spans="4:48" ht="12">
      <c r="D362" s="28"/>
      <c r="F362" s="50"/>
      <c r="G362" s="20"/>
      <c r="H362" s="28"/>
      <c r="I362" s="53"/>
      <c r="J362" s="53"/>
      <c r="K362" s="28"/>
      <c r="L362" s="28"/>
      <c r="M362" s="53"/>
      <c r="N362" s="53"/>
      <c r="O362" s="28"/>
      <c r="P362" s="28"/>
      <c r="Q362" s="2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</row>
    <row r="363" spans="4:48" ht="12">
      <c r="D363" s="28"/>
      <c r="F363" s="50"/>
      <c r="G363" s="20"/>
      <c r="H363" s="28"/>
      <c r="I363" s="53"/>
      <c r="J363" s="53"/>
      <c r="K363" s="28"/>
      <c r="L363" s="28"/>
      <c r="M363" s="53"/>
      <c r="N363" s="53"/>
      <c r="O363" s="28"/>
      <c r="P363" s="28"/>
      <c r="Q363" s="2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</row>
    <row r="364" spans="4:48" ht="12">
      <c r="D364" s="28"/>
      <c r="F364" s="50"/>
      <c r="G364" s="20"/>
      <c r="H364" s="28"/>
      <c r="I364" s="53"/>
      <c r="J364" s="53"/>
      <c r="K364" s="28"/>
      <c r="L364" s="28"/>
      <c r="M364" s="53"/>
      <c r="N364" s="53"/>
      <c r="O364" s="28"/>
      <c r="P364" s="28"/>
      <c r="Q364" s="2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</row>
    <row r="365" spans="4:48" ht="12">
      <c r="D365" s="28"/>
      <c r="F365" s="50"/>
      <c r="G365" s="20"/>
      <c r="H365" s="28"/>
      <c r="I365" s="53"/>
      <c r="J365" s="53"/>
      <c r="K365" s="28"/>
      <c r="L365" s="28"/>
      <c r="M365" s="53"/>
      <c r="N365" s="53"/>
      <c r="O365" s="28"/>
      <c r="P365" s="28"/>
      <c r="Q365" s="2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</row>
    <row r="366" spans="4:48" ht="12">
      <c r="D366" s="28"/>
      <c r="F366" s="50"/>
      <c r="G366" s="20"/>
      <c r="H366" s="28"/>
      <c r="I366" s="53"/>
      <c r="J366" s="53"/>
      <c r="K366" s="28"/>
      <c r="L366" s="28"/>
      <c r="M366" s="53"/>
      <c r="N366" s="53"/>
      <c r="O366" s="28"/>
      <c r="P366" s="28"/>
      <c r="Q366" s="2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</row>
    <row r="367" spans="4:48" ht="12">
      <c r="D367" s="28"/>
      <c r="F367" s="50"/>
      <c r="G367" s="20"/>
      <c r="H367" s="28"/>
      <c r="I367" s="53"/>
      <c r="J367" s="53"/>
      <c r="K367" s="28"/>
      <c r="L367" s="28"/>
      <c r="M367" s="53"/>
      <c r="N367" s="53"/>
      <c r="O367" s="28"/>
      <c r="P367" s="28"/>
      <c r="Q367" s="2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</row>
    <row r="368" spans="4:48" ht="12">
      <c r="D368" s="28"/>
      <c r="F368" s="50"/>
      <c r="G368" s="20"/>
      <c r="H368" s="28"/>
      <c r="I368" s="53"/>
      <c r="J368" s="53"/>
      <c r="K368" s="28"/>
      <c r="L368" s="28"/>
      <c r="M368" s="53"/>
      <c r="N368" s="53"/>
      <c r="O368" s="28"/>
      <c r="P368" s="28"/>
      <c r="Q368" s="2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</row>
  </sheetData>
  <sheetProtection/>
  <mergeCells count="124">
    <mergeCell ref="AQ16:AQ19"/>
    <mergeCell ref="AR16:AR19"/>
    <mergeCell ref="AS16:AS19"/>
    <mergeCell ref="AT16:AT19"/>
    <mergeCell ref="AU16:AU19"/>
    <mergeCell ref="AV16:AV19"/>
    <mergeCell ref="AK16:AK19"/>
    <mergeCell ref="AL16:AL19"/>
    <mergeCell ref="AM16:AM19"/>
    <mergeCell ref="AN16:AN19"/>
    <mergeCell ref="AO16:AO19"/>
    <mergeCell ref="AP16:AP19"/>
    <mergeCell ref="AE16:AE19"/>
    <mergeCell ref="AF16:AF19"/>
    <mergeCell ref="AG16:AG19"/>
    <mergeCell ref="AH16:AH19"/>
    <mergeCell ref="AI16:AI19"/>
    <mergeCell ref="AJ16:AJ19"/>
    <mergeCell ref="Y16:Y19"/>
    <mergeCell ref="Z16:Z19"/>
    <mergeCell ref="AA16:AA19"/>
    <mergeCell ref="AB16:AB19"/>
    <mergeCell ref="AC16:AC19"/>
    <mergeCell ref="AD16:AD19"/>
    <mergeCell ref="S16:S19"/>
    <mergeCell ref="T16:T19"/>
    <mergeCell ref="U16:U19"/>
    <mergeCell ref="V16:V19"/>
    <mergeCell ref="W16:W19"/>
    <mergeCell ref="X16:X19"/>
    <mergeCell ref="K17:K19"/>
    <mergeCell ref="L15:L19"/>
    <mergeCell ref="O14:O19"/>
    <mergeCell ref="P14:P19"/>
    <mergeCell ref="Q14:Q19"/>
    <mergeCell ref="R15:R19"/>
    <mergeCell ref="D355:AV355"/>
    <mergeCell ref="D358:Q358"/>
    <mergeCell ref="A202:A203"/>
    <mergeCell ref="B15:B19"/>
    <mergeCell ref="B86:B88"/>
    <mergeCell ref="B162:B163"/>
    <mergeCell ref="B202:B203"/>
    <mergeCell ref="C15:C19"/>
    <mergeCell ref="D14:D19"/>
    <mergeCell ref="F14:F19"/>
    <mergeCell ref="D309:O309"/>
    <mergeCell ref="D322:Q322"/>
    <mergeCell ref="D323:AV323"/>
    <mergeCell ref="D350:Q350"/>
    <mergeCell ref="D351:AV351"/>
    <mergeCell ref="D352:AV352"/>
    <mergeCell ref="D296:AV296"/>
    <mergeCell ref="D297:O297"/>
    <mergeCell ref="D299:O299"/>
    <mergeCell ref="D305:Q305"/>
    <mergeCell ref="D306:AV306"/>
    <mergeCell ref="D307:O307"/>
    <mergeCell ref="D282:AV282"/>
    <mergeCell ref="D283:AV283"/>
    <mergeCell ref="D286:AV286"/>
    <mergeCell ref="D289:AV289"/>
    <mergeCell ref="D292:AV292"/>
    <mergeCell ref="D295:Q295"/>
    <mergeCell ref="D272:Q272"/>
    <mergeCell ref="D273:AV273"/>
    <mergeCell ref="D274:AV274"/>
    <mergeCell ref="D277:AV277"/>
    <mergeCell ref="D280:Q280"/>
    <mergeCell ref="D281:AV281"/>
    <mergeCell ref="D159:Q159"/>
    <mergeCell ref="D160:AV160"/>
    <mergeCell ref="D161:AV161"/>
    <mergeCell ref="D187:AV187"/>
    <mergeCell ref="D208:Q208"/>
    <mergeCell ref="D209:AV209"/>
    <mergeCell ref="G163:G186"/>
    <mergeCell ref="G192:G200"/>
    <mergeCell ref="D147:AV147"/>
    <mergeCell ref="D150:AV150"/>
    <mergeCell ref="D153:Q153"/>
    <mergeCell ref="D154:AV154"/>
    <mergeCell ref="D155:AV155"/>
    <mergeCell ref="D157:AV157"/>
    <mergeCell ref="D134:AV134"/>
    <mergeCell ref="D137:Q137"/>
    <mergeCell ref="D139:AV139"/>
    <mergeCell ref="D140:AV140"/>
    <mergeCell ref="D141:AV141"/>
    <mergeCell ref="D144:AV144"/>
    <mergeCell ref="D52:AV52"/>
    <mergeCell ref="D91:Q91"/>
    <mergeCell ref="D92:AV92"/>
    <mergeCell ref="D129:Q129"/>
    <mergeCell ref="D130:AV130"/>
    <mergeCell ref="D131:AV131"/>
    <mergeCell ref="D38:AV38"/>
    <mergeCell ref="D41:Q41"/>
    <mergeCell ref="D42:AV42"/>
    <mergeCell ref="D43:AV43"/>
    <mergeCell ref="D47:AV47"/>
    <mergeCell ref="D51:AV51"/>
    <mergeCell ref="D24:Q24"/>
    <mergeCell ref="D25:AV25"/>
    <mergeCell ref="D26:AV26"/>
    <mergeCell ref="D27:AV27"/>
    <mergeCell ref="D30:AV30"/>
    <mergeCell ref="D35:AV35"/>
    <mergeCell ref="I15:J15"/>
    <mergeCell ref="M15:N15"/>
    <mergeCell ref="S15:AV15"/>
    <mergeCell ref="D21:Q21"/>
    <mergeCell ref="D22:Q22"/>
    <mergeCell ref="D23:Q23"/>
    <mergeCell ref="G14:G19"/>
    <mergeCell ref="H14:H19"/>
    <mergeCell ref="I16:I19"/>
    <mergeCell ref="J16:J19"/>
    <mergeCell ref="D9:AV9"/>
    <mergeCell ref="F10:AV10"/>
    <mergeCell ref="F11:AV11"/>
    <mergeCell ref="F12:AV12"/>
    <mergeCell ref="I14:N14"/>
    <mergeCell ref="R14:AV14"/>
  </mergeCells>
  <printOptions/>
  <pageMargins left="0.39" right="0.31" top="0.71" bottom="0.39" header="0.2" footer="0.2"/>
  <pageSetup fitToHeight="0" fitToWidth="1" horizontalDpi="600" verticalDpi="600" orientation="landscape" paperSize="8" scale="52" r:id="rId1"/>
  <headerFooter alignWithMargins="0">
    <oddHeader>&amp;RФорма №2 ИП ВВ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Брежнева</cp:lastModifiedBy>
  <cp:lastPrinted>2017-11-01T07:48:36Z</cp:lastPrinted>
  <dcterms:created xsi:type="dcterms:W3CDTF">2010-05-19T10:50:44Z</dcterms:created>
  <dcterms:modified xsi:type="dcterms:W3CDTF">2019-05-07T09:36:06Z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